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Azevedo_Administrativo\SERVIDOR AZEVEDO\AZEVEDO CONSULTORIA AMB\Azevedo - Drive\Serviços 1\Ato n°24-2020\P05 - Cronograma Físico-Financeiro\Rio Rainha\Versão 01\"/>
    </mc:Choice>
  </mc:AlternateContent>
  <xr:revisionPtr revIDLastSave="0" documentId="13_ncr:1_{79F04192-0A68-45CE-B52C-315CF5A8D9CC}" xr6:coauthVersionLast="47" xr6:coauthVersionMax="47" xr10:uidLastSave="{00000000-0000-0000-0000-000000000000}"/>
  <bookViews>
    <workbookView xWindow="-120" yWindow="-120" windowWidth="20730" windowHeight="11160" firstSheet="2" activeTab="2" xr2:uid="{1FF55C8C-4121-439F-A9CF-EC63DA55563B}"/>
  </bookViews>
  <sheets>
    <sheet name="Fase de Implantação" sheetId="1" r:id="rId1"/>
    <sheet name="Fase de Manutenção" sheetId="4" r:id="rId2"/>
    <sheet name="Fase de Monitoramento" sheetId="5" r:id="rId3"/>
    <sheet name="EPI's" sheetId="2" r:id="rId4"/>
    <sheet name="Mão de Obra" sheetId="3" r:id="rId5"/>
    <sheet name="Fornecedores" sheetId="6" r:id="rId6"/>
    <sheet name="Valor Total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7" l="1"/>
  <c r="B7" i="7"/>
  <c r="B12" i="7"/>
  <c r="B11" i="7"/>
  <c r="G45" i="1"/>
  <c r="F24" i="3"/>
  <c r="F23" i="3"/>
  <c r="F22" i="3"/>
  <c r="F21" i="3"/>
  <c r="B10" i="7"/>
  <c r="B9" i="7"/>
  <c r="F16" i="3"/>
  <c r="F17" i="3"/>
  <c r="F18" i="3"/>
  <c r="F19" i="3"/>
  <c r="F20" i="3"/>
  <c r="G21" i="4"/>
  <c r="H21" i="4" s="1"/>
  <c r="F44" i="1"/>
  <c r="G44" i="1" s="1"/>
  <c r="F43" i="1"/>
  <c r="G43" i="1" s="1"/>
  <c r="G42" i="1"/>
  <c r="F42" i="1"/>
  <c r="G24" i="1" l="1"/>
  <c r="F25" i="1"/>
  <c r="G25" i="1" s="1"/>
  <c r="F27" i="1"/>
  <c r="G27" i="1" s="1"/>
  <c r="F28" i="1"/>
  <c r="G28" i="1" s="1"/>
  <c r="F29" i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G40" i="1" s="1"/>
  <c r="F41" i="1"/>
  <c r="G41" i="1" s="1"/>
  <c r="F26" i="1"/>
  <c r="G26" i="1" s="1"/>
  <c r="G36" i="1"/>
  <c r="G29" i="1"/>
  <c r="H11" i="5"/>
  <c r="H10" i="5"/>
  <c r="G17" i="1"/>
  <c r="G16" i="1"/>
  <c r="G19" i="1"/>
  <c r="G15" i="1" l="1"/>
  <c r="G8" i="1"/>
  <c r="H7" i="4"/>
  <c r="H20" i="4"/>
  <c r="F18" i="1"/>
  <c r="G18" i="1" s="1"/>
  <c r="F6" i="3"/>
  <c r="F7" i="3"/>
  <c r="F8" i="3"/>
  <c r="F9" i="3"/>
  <c r="F10" i="3"/>
  <c r="F11" i="3"/>
  <c r="F12" i="3"/>
  <c r="F13" i="3"/>
  <c r="F14" i="3"/>
  <c r="F15" i="3"/>
  <c r="F5" i="3"/>
  <c r="B5" i="7" s="1"/>
  <c r="F25" i="3" l="1"/>
  <c r="G12" i="1"/>
  <c r="G10" i="1" l="1"/>
  <c r="G9" i="1"/>
  <c r="G7" i="1"/>
  <c r="G11" i="1"/>
  <c r="G14" i="1"/>
  <c r="G13" i="1"/>
  <c r="D8" i="2" l="1"/>
  <c r="E8" i="2" s="1"/>
  <c r="D9" i="2"/>
  <c r="E9" i="2" s="1"/>
  <c r="D10" i="2"/>
  <c r="E10" i="2" s="1"/>
  <c r="D11" i="2"/>
  <c r="E11" i="2" s="1"/>
  <c r="D12" i="2"/>
  <c r="D13" i="2"/>
  <c r="E13" i="2" s="1"/>
  <c r="D14" i="2"/>
  <c r="E14" i="2" s="1"/>
  <c r="D15" i="2"/>
  <c r="E15" i="2" s="1"/>
  <c r="D16" i="2"/>
  <c r="D17" i="2"/>
  <c r="E17" i="2" s="1"/>
  <c r="D18" i="2"/>
  <c r="E18" i="2" s="1"/>
  <c r="D7" i="2"/>
  <c r="G8" i="5"/>
  <c r="H8" i="5" s="1"/>
  <c r="G9" i="5"/>
  <c r="H9" i="5" s="1"/>
  <c r="G10" i="5"/>
  <c r="G11" i="5"/>
  <c r="G7" i="5"/>
  <c r="H7" i="5" s="1"/>
  <c r="G14" i="4"/>
  <c r="H14" i="4" s="1"/>
  <c r="G15" i="4"/>
  <c r="H15" i="4" s="1"/>
  <c r="G16" i="4"/>
  <c r="H16" i="4" s="1"/>
  <c r="G17" i="4"/>
  <c r="H17" i="4" s="1"/>
  <c r="G13" i="4"/>
  <c r="H13" i="4" s="1"/>
  <c r="G12" i="4"/>
  <c r="H12" i="4" s="1"/>
  <c r="G11" i="4"/>
  <c r="H11" i="4" s="1"/>
  <c r="G10" i="4"/>
  <c r="H10" i="4" s="1"/>
  <c r="G8" i="4"/>
  <c r="H8" i="4" s="1"/>
  <c r="G9" i="4"/>
  <c r="H9" i="4" s="1"/>
  <c r="G19" i="4"/>
  <c r="H19" i="4" s="1"/>
  <c r="G18" i="4"/>
  <c r="H18" i="4" s="1"/>
  <c r="F20" i="1"/>
  <c r="G20" i="1" s="1"/>
  <c r="F21" i="1"/>
  <c r="G21" i="1" s="1"/>
  <c r="F22" i="1"/>
  <c r="G22" i="1" s="1"/>
  <c r="F23" i="1"/>
  <c r="G23" i="1" s="1"/>
  <c r="E12" i="2"/>
  <c r="E16" i="2"/>
  <c r="H22" i="4" l="1"/>
  <c r="H12" i="5"/>
  <c r="E7" i="2"/>
  <c r="E19" i="2" s="1"/>
  <c r="B6" i="7" s="1"/>
  <c r="B13" i="7" s="1"/>
</calcChain>
</file>

<file path=xl/sharedStrings.xml><?xml version="1.0" encoding="utf-8"?>
<sst xmlns="http://schemas.openxmlformats.org/spreadsheetml/2006/main" count="270" uniqueCount="110">
  <si>
    <t>Atividade</t>
  </si>
  <si>
    <t>Unidade</t>
  </si>
  <si>
    <t>Repetições</t>
  </si>
  <si>
    <t>Custo Total</t>
  </si>
  <si>
    <t>Prancheta</t>
  </si>
  <si>
    <t>Folha A4</t>
  </si>
  <si>
    <t>Caneta</t>
  </si>
  <si>
    <t>Sacos para coleta</t>
  </si>
  <si>
    <t>Isca Formicida</t>
  </si>
  <si>
    <t>Motosserra</t>
  </si>
  <si>
    <t>Perfurador de solo</t>
  </si>
  <si>
    <t>Enxadão</t>
  </si>
  <si>
    <t>Enxadinha de jardinagem</t>
  </si>
  <si>
    <t>Regador</t>
  </si>
  <si>
    <t>Roçadeira</t>
  </si>
  <si>
    <t>Foice</t>
  </si>
  <si>
    <t>Pá</t>
  </si>
  <si>
    <t>Mangueira</t>
  </si>
  <si>
    <t>Caminhão-pipa</t>
  </si>
  <si>
    <t>Mudas</t>
  </si>
  <si>
    <t>Equipamento</t>
  </si>
  <si>
    <t>Capacete</t>
  </si>
  <si>
    <t>Máscara</t>
  </si>
  <si>
    <t>Luva</t>
  </si>
  <si>
    <t>Botina de Segurança</t>
  </si>
  <si>
    <t>Perneira</t>
  </si>
  <si>
    <t>Repelente de insetos</t>
  </si>
  <si>
    <t>Protetor Solar</t>
  </si>
  <si>
    <t>Protetor auricular</t>
  </si>
  <si>
    <t>Blusa de manga comprida</t>
  </si>
  <si>
    <t>Total</t>
  </si>
  <si>
    <t>Quantidade</t>
  </si>
  <si>
    <t>Trena 30 metros</t>
  </si>
  <si>
    <t>Pacote</t>
  </si>
  <si>
    <t>Pulverizador Costal</t>
  </si>
  <si>
    <t>Pulverizador</t>
  </si>
  <si>
    <t>Valor Unitário</t>
  </si>
  <si>
    <t>Valor Total</t>
  </si>
  <si>
    <t>Par</t>
  </si>
  <si>
    <t xml:space="preserve">Par </t>
  </si>
  <si>
    <t>Óculos de proteção</t>
  </si>
  <si>
    <t>Chapéu com Proteção de Pescoço</t>
  </si>
  <si>
    <t>Calça Impermeável</t>
  </si>
  <si>
    <t>Calcário</t>
  </si>
  <si>
    <t>Custo com Equipamento de Proteção Individual (EPI)</t>
  </si>
  <si>
    <t>Custo com Insumos e Equipamentos</t>
  </si>
  <si>
    <t>Insumo/Equipamento</t>
  </si>
  <si>
    <t>Hidrogel</t>
  </si>
  <si>
    <t>Etapa</t>
  </si>
  <si>
    <t>Gradil alambrado (2,03 x 2,50 m)</t>
  </si>
  <si>
    <t>Herbicida Glifosato</t>
  </si>
  <si>
    <t>Adubo Químico</t>
  </si>
  <si>
    <t>Estacas de madeira</t>
  </si>
  <si>
    <t>Kg</t>
  </si>
  <si>
    <t xml:space="preserve">Unidade </t>
  </si>
  <si>
    <t>Litros</t>
  </si>
  <si>
    <t xml:space="preserve">Custo Fornecedor </t>
  </si>
  <si>
    <t xml:space="preserve">Computador equipado com softwares de engenharia </t>
  </si>
  <si>
    <t>GPS Geodésico</t>
  </si>
  <si>
    <t>Pedras</t>
  </si>
  <si>
    <t>Cimento</t>
  </si>
  <si>
    <t>Brita</t>
  </si>
  <si>
    <t>Areia</t>
  </si>
  <si>
    <t>Água</t>
  </si>
  <si>
    <t>Colher de pedreiro</t>
  </si>
  <si>
    <t>kg</t>
  </si>
  <si>
    <t>Tijolo</t>
  </si>
  <si>
    <t>Litro</t>
  </si>
  <si>
    <t>50 kg</t>
  </si>
  <si>
    <t>Profissional</t>
  </si>
  <si>
    <t>Horas etapa</t>
  </si>
  <si>
    <t>Custo profissional</t>
  </si>
  <si>
    <t xml:space="preserve">Profissional pleno </t>
  </si>
  <si>
    <t xml:space="preserve">Tecnico junior </t>
  </si>
  <si>
    <t>Auxiliar de campo</t>
  </si>
  <si>
    <t>3.1</t>
  </si>
  <si>
    <t>4.1</t>
  </si>
  <si>
    <t>50 Unidades</t>
  </si>
  <si>
    <t>m3</t>
  </si>
  <si>
    <t>Trator</t>
  </si>
  <si>
    <t>Diária</t>
  </si>
  <si>
    <t>Dária</t>
  </si>
  <si>
    <t xml:space="preserve">Custo Total Global </t>
  </si>
  <si>
    <t>ETAPA 1</t>
  </si>
  <si>
    <t>ETAPA 2</t>
  </si>
  <si>
    <t>ETAPA 3</t>
  </si>
  <si>
    <t>ETAPA 4</t>
  </si>
  <si>
    <t>ETAPA 5</t>
  </si>
  <si>
    <t>ETAPA 6</t>
  </si>
  <si>
    <t>TOTAL</t>
  </si>
  <si>
    <t>Trator/Escavadeira</t>
  </si>
  <si>
    <t>Diárias</t>
  </si>
  <si>
    <t>4.2</t>
  </si>
  <si>
    <t>ETAPA 7</t>
  </si>
  <si>
    <t>ETAPA 8</t>
  </si>
  <si>
    <t>3.2 / 3.3</t>
  </si>
  <si>
    <t>7.1</t>
  </si>
  <si>
    <t>5.1</t>
  </si>
  <si>
    <t>6.1 / 6.2 / 6.3</t>
  </si>
  <si>
    <t>7.2</t>
  </si>
  <si>
    <t>Carrinho de mão</t>
  </si>
  <si>
    <t>Saco de Ráfia</t>
  </si>
  <si>
    <t>10 unidades</t>
  </si>
  <si>
    <t>Sacos de Ráfia</t>
  </si>
  <si>
    <t>Carrinho de Mão</t>
  </si>
  <si>
    <t>8.2</t>
  </si>
  <si>
    <t>8.3</t>
  </si>
  <si>
    <t>8.5</t>
  </si>
  <si>
    <t>8.6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</si>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</sst>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42" xfId="1" applyFont="1" applyFill="1" applyBorder="1" applyAlignment="1">
      <alignment horizontal="center" vertical="center"/>
    </xf>
    <xf numFmtId="164" fontId="2" fillId="0" borderId="31" xfId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4" fontId="0" fillId="0" borderId="0" xfId="0" applyNumberFormat="1"/>
    <xf numFmtId="3" fontId="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164" fontId="3" fillId="0" borderId="1" xfId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4" fontId="2" fillId="0" borderId="47" xfId="0" applyNumberFormat="1" applyFont="1" applyBorder="1"/>
    <xf numFmtId="164" fontId="2" fillId="0" borderId="1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2" fillId="0" borderId="18" xfId="1" applyFont="1" applyBorder="1"/>
    <xf numFmtId="164" fontId="2" fillId="0" borderId="1" xfId="1" applyFont="1" applyFill="1" applyBorder="1" applyAlignment="1">
      <alignment horizontal="center" vertical="center"/>
    </xf>
    <xf numFmtId="164" fontId="2" fillId="0" borderId="44" xfId="1" applyFont="1" applyBorder="1"/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3" fillId="0" borderId="28" xfId="1" applyNumberFormat="1" applyFont="1" applyFill="1" applyBorder="1" applyAlignment="1">
      <alignment horizontal="center" vertical="center"/>
    </xf>
    <xf numFmtId="44" fontId="3" fillId="0" borderId="12" xfId="1" applyNumberFormat="1" applyFont="1" applyFill="1" applyBorder="1" applyAlignment="1">
      <alignment horizontal="center" vertical="center"/>
    </xf>
    <xf numFmtId="44" fontId="3" fillId="0" borderId="4" xfId="1" applyNumberFormat="1" applyFont="1" applyFill="1" applyBorder="1" applyAlignment="1">
      <alignment horizontal="center" vertical="center"/>
    </xf>
    <xf numFmtId="44" fontId="3" fillId="0" borderId="41" xfId="1" applyNumberFormat="1" applyFont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 vertical="center"/>
    </xf>
    <xf numFmtId="164" fontId="2" fillId="0" borderId="2" xfId="1" applyFont="1" applyBorder="1"/>
    <xf numFmtId="44" fontId="2" fillId="0" borderId="1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2" fillId="0" borderId="48" xfId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vertical="center"/>
    </xf>
    <xf numFmtId="44" fontId="3" fillId="0" borderId="25" xfId="0" applyNumberFormat="1" applyFont="1" applyBorder="1"/>
    <xf numFmtId="44" fontId="3" fillId="0" borderId="44" xfId="0" applyNumberFormat="1" applyFont="1" applyBorder="1"/>
    <xf numFmtId="44" fontId="3" fillId="0" borderId="11" xfId="0" applyNumberFormat="1" applyFont="1" applyBorder="1"/>
    <xf numFmtId="44" fontId="3" fillId="0" borderId="12" xfId="0" applyNumberFormat="1" applyFont="1" applyBorder="1"/>
    <xf numFmtId="44" fontId="2" fillId="0" borderId="25" xfId="0" applyNumberFormat="1" applyFont="1" applyBorder="1" applyAlignment="1">
      <alignment horizontal="center" vertical="center"/>
    </xf>
    <xf numFmtId="44" fontId="3" fillId="0" borderId="4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44" fontId="3" fillId="0" borderId="4" xfId="0" applyNumberFormat="1" applyFont="1" applyBorder="1"/>
    <xf numFmtId="0" fontId="2" fillId="2" borderId="8" xfId="0" applyFont="1" applyFill="1" applyBorder="1" applyAlignment="1">
      <alignment horizontal="center" vertical="center"/>
    </xf>
    <xf numFmtId="44" fontId="2" fillId="2" borderId="47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1019175</xdr:colOff>
      <xdr:row>2</xdr:row>
      <xdr:rowOff>390525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A5161F-2DE3-4DA8-8AC7-A1BF769B9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2485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819150</xdr:colOff>
      <xdr:row>2</xdr:row>
      <xdr:rowOff>419100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69335F-4A3B-4D82-AAF0-1E483FCA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67437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809625</xdr:colOff>
      <xdr:row>2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977BEC-A846-4418-8373-5CDDB5A03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762749" cy="752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2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28F938-6F6A-4826-BC74-AC0D0760B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81650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2</xdr:row>
      <xdr:rowOff>247650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9A01EB-5AD1-4FF0-83D5-1C94B7A95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3575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5</xdr:col>
      <xdr:colOff>866775</xdr:colOff>
      <xdr:row>2</xdr:row>
      <xdr:rowOff>361950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ED68C4-6FC8-417B-BB43-54C2E319D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6781800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3219451</xdr:colOff>
      <xdr:row>2</xdr:row>
      <xdr:rowOff>176233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B049D2-D734-477E-9529-8DE6D76FB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076950" cy="557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7181-3EA6-402A-8EF6-106ED0FCBDDD}">
  <dimension ref="A1:G45"/>
  <sheetViews>
    <sheetView zoomScaleNormal="100" workbookViewId="0">
      <selection activeCell="C14" sqref="C14"/>
    </sheetView>
  </sheetViews>
  <sheetFormatPr defaultRowHeight="15" x14ac:dyDescent="0.25"/>
  <cols>
    <col min="1" max="1" width="7.5703125" bestFit="1" customWidth="1"/>
    <col min="2" max="2" width="14.28515625" bestFit="1" customWidth="1"/>
    <col min="3" max="3" width="27.140625" bestFit="1" customWidth="1"/>
    <col min="4" max="4" width="14" bestFit="1" customWidth="1"/>
    <col min="5" max="5" width="14.140625" bestFit="1" customWidth="1"/>
    <col min="6" max="6" width="16.5703125" bestFit="1" customWidth="1"/>
    <col min="7" max="7" width="17.28515625" bestFit="1" customWidth="1"/>
  </cols>
  <sheetData>
    <row r="1" spans="1:7" x14ac:dyDescent="0.25">
      <c r="A1" s="98"/>
      <c r="B1" s="99"/>
      <c r="C1" s="99"/>
      <c r="D1" s="99"/>
      <c r="E1" s="99"/>
      <c r="F1" s="99"/>
      <c r="G1" s="100"/>
    </row>
    <row r="2" spans="1:7" x14ac:dyDescent="0.25">
      <c r="A2" s="101"/>
      <c r="B2" s="102"/>
      <c r="C2" s="102"/>
      <c r="D2" s="102"/>
      <c r="E2" s="102"/>
      <c r="F2" s="102"/>
      <c r="G2" s="103"/>
    </row>
    <row r="3" spans="1:7" ht="34.5" customHeight="1" x14ac:dyDescent="0.25">
      <c r="A3" s="101"/>
      <c r="B3" s="102"/>
      <c r="C3" s="102"/>
      <c r="D3" s="102"/>
      <c r="E3" s="102"/>
      <c r="F3" s="102"/>
      <c r="G3" s="103"/>
    </row>
    <row r="4" spans="1:7" ht="15.75" thickBot="1" x14ac:dyDescent="0.3">
      <c r="A4" s="104" t="s">
        <v>45</v>
      </c>
      <c r="B4" s="105"/>
      <c r="C4" s="105"/>
      <c r="D4" s="105"/>
      <c r="E4" s="105"/>
      <c r="F4" s="105"/>
      <c r="G4" s="106"/>
    </row>
    <row r="5" spans="1:7" x14ac:dyDescent="0.25">
      <c r="A5" s="107" t="s">
        <v>48</v>
      </c>
      <c r="B5" s="107" t="s">
        <v>0</v>
      </c>
      <c r="C5" s="107" t="s">
        <v>46</v>
      </c>
      <c r="D5" s="107" t="s">
        <v>31</v>
      </c>
      <c r="E5" s="107" t="s">
        <v>1</v>
      </c>
      <c r="F5" s="107" t="s">
        <v>36</v>
      </c>
      <c r="G5" s="107" t="s">
        <v>3</v>
      </c>
    </row>
    <row r="6" spans="1:7" ht="15.75" thickBot="1" x14ac:dyDescent="0.3">
      <c r="A6" s="108"/>
      <c r="B6" s="108"/>
      <c r="C6" s="108"/>
      <c r="D6" s="108"/>
      <c r="E6" s="108"/>
      <c r="F6" s="108"/>
      <c r="G6" s="108"/>
    </row>
    <row r="7" spans="1:7" x14ac:dyDescent="0.25">
      <c r="A7" s="96">
        <v>3</v>
      </c>
      <c r="B7" s="94" t="s">
        <v>75</v>
      </c>
      <c r="C7" s="71" t="s">
        <v>61</v>
      </c>
      <c r="D7" s="72">
        <v>75</v>
      </c>
      <c r="E7" s="71" t="s">
        <v>65</v>
      </c>
      <c r="F7" s="73">
        <v>20.99</v>
      </c>
      <c r="G7" s="64">
        <f t="shared" ref="G7:G12" si="0">SUM(F7*D7)</f>
        <v>1574.2499999999998</v>
      </c>
    </row>
    <row r="8" spans="1:7" x14ac:dyDescent="0.25">
      <c r="A8" s="97"/>
      <c r="B8" s="95"/>
      <c r="C8" s="25" t="s">
        <v>62</v>
      </c>
      <c r="D8" s="25">
        <v>85</v>
      </c>
      <c r="E8" s="25" t="s">
        <v>78</v>
      </c>
      <c r="F8" s="27">
        <v>85</v>
      </c>
      <c r="G8" s="65">
        <f>SUM(F8*D8)</f>
        <v>7225</v>
      </c>
    </row>
    <row r="9" spans="1:7" x14ac:dyDescent="0.25">
      <c r="A9" s="97"/>
      <c r="B9" s="95"/>
      <c r="C9" s="25" t="s">
        <v>63</v>
      </c>
      <c r="D9" s="31">
        <v>500</v>
      </c>
      <c r="E9" s="25" t="s">
        <v>67</v>
      </c>
      <c r="F9" s="27">
        <v>2.19</v>
      </c>
      <c r="G9" s="65">
        <f t="shared" si="0"/>
        <v>1095</v>
      </c>
    </row>
    <row r="10" spans="1:7" x14ac:dyDescent="0.25">
      <c r="A10" s="97"/>
      <c r="B10" s="95"/>
      <c r="C10" s="25" t="s">
        <v>60</v>
      </c>
      <c r="D10" s="25">
        <v>9</v>
      </c>
      <c r="E10" s="25" t="s">
        <v>68</v>
      </c>
      <c r="F10" s="27">
        <v>32.9</v>
      </c>
      <c r="G10" s="65">
        <f t="shared" si="0"/>
        <v>296.09999999999997</v>
      </c>
    </row>
    <row r="11" spans="1:7" x14ac:dyDescent="0.25">
      <c r="A11" s="97"/>
      <c r="B11" s="95"/>
      <c r="C11" s="25" t="s">
        <v>66</v>
      </c>
      <c r="D11" s="28">
        <v>1000</v>
      </c>
      <c r="E11" s="24" t="s">
        <v>1</v>
      </c>
      <c r="F11" s="26">
        <v>1.49</v>
      </c>
      <c r="G11" s="66">
        <f t="shared" si="0"/>
        <v>1490</v>
      </c>
    </row>
    <row r="12" spans="1:7" x14ac:dyDescent="0.25">
      <c r="A12" s="97"/>
      <c r="B12" s="95"/>
      <c r="C12" s="25" t="s">
        <v>64</v>
      </c>
      <c r="D12" s="29">
        <v>1</v>
      </c>
      <c r="E12" s="24" t="s">
        <v>1</v>
      </c>
      <c r="F12" s="26">
        <v>30</v>
      </c>
      <c r="G12" s="66">
        <f t="shared" si="0"/>
        <v>30</v>
      </c>
    </row>
    <row r="13" spans="1:7" x14ac:dyDescent="0.25">
      <c r="A13" s="97"/>
      <c r="B13" s="115" t="s">
        <v>95</v>
      </c>
      <c r="C13" s="84" t="s">
        <v>58</v>
      </c>
      <c r="D13" s="84">
        <v>1</v>
      </c>
      <c r="E13" s="84" t="s">
        <v>1</v>
      </c>
      <c r="F13" s="57">
        <v>40000</v>
      </c>
      <c r="G13" s="58">
        <f>SUM(F13*D13)</f>
        <v>40000</v>
      </c>
    </row>
    <row r="14" spans="1:7" ht="28.5" x14ac:dyDescent="0.25">
      <c r="A14" s="97"/>
      <c r="B14" s="116"/>
      <c r="C14" s="81" t="s">
        <v>57</v>
      </c>
      <c r="D14" s="84">
        <v>1</v>
      </c>
      <c r="E14" s="84" t="s">
        <v>1</v>
      </c>
      <c r="F14" s="57">
        <v>17000</v>
      </c>
      <c r="G14" s="58">
        <f>SUM(F14*D14)</f>
        <v>17000</v>
      </c>
    </row>
    <row r="15" spans="1:7" x14ac:dyDescent="0.25">
      <c r="A15" s="97"/>
      <c r="B15" s="117"/>
      <c r="C15" s="83" t="s">
        <v>90</v>
      </c>
      <c r="D15" s="56">
        <v>10</v>
      </c>
      <c r="E15" s="56" t="s">
        <v>81</v>
      </c>
      <c r="F15" s="57">
        <v>1000</v>
      </c>
      <c r="G15" s="58">
        <f t="shared" ref="G15" si="1">SUM(F15*D15)</f>
        <v>10000</v>
      </c>
    </row>
    <row r="16" spans="1:7" x14ac:dyDescent="0.25">
      <c r="A16" s="118">
        <v>4</v>
      </c>
      <c r="B16" s="82" t="s">
        <v>76</v>
      </c>
      <c r="C16" s="55" t="s">
        <v>59</v>
      </c>
      <c r="D16" s="32">
        <v>5</v>
      </c>
      <c r="E16" s="55" t="s">
        <v>1</v>
      </c>
      <c r="F16" s="68">
        <v>20.99</v>
      </c>
      <c r="G16" s="67">
        <f>SUM(F16*D16)</f>
        <v>104.94999999999999</v>
      </c>
    </row>
    <row r="17" spans="1:7" x14ac:dyDescent="0.25">
      <c r="A17" s="114"/>
      <c r="B17" s="82" t="s">
        <v>92</v>
      </c>
      <c r="C17" s="84" t="s">
        <v>90</v>
      </c>
      <c r="D17" s="32">
        <v>2</v>
      </c>
      <c r="E17" s="55" t="s">
        <v>91</v>
      </c>
      <c r="F17" s="68">
        <v>1000</v>
      </c>
      <c r="G17" s="67">
        <f>SUM(F17*D17)</f>
        <v>2000</v>
      </c>
    </row>
    <row r="18" spans="1:7" x14ac:dyDescent="0.25">
      <c r="A18" s="113">
        <v>5</v>
      </c>
      <c r="B18" s="115" t="s">
        <v>97</v>
      </c>
      <c r="C18" s="84" t="s">
        <v>9</v>
      </c>
      <c r="D18" s="84">
        <v>1</v>
      </c>
      <c r="E18" s="84" t="s">
        <v>1</v>
      </c>
      <c r="F18" s="70">
        <f>AVERAGE(Fornecedores!B11:F11)</f>
        <v>685.92399999999998</v>
      </c>
      <c r="G18" s="74">
        <f t="shared" ref="G18:G19" si="2">SUM(F18*D18)</f>
        <v>685.92399999999998</v>
      </c>
    </row>
    <row r="19" spans="1:7" x14ac:dyDescent="0.25">
      <c r="A19" s="114"/>
      <c r="B19" s="117"/>
      <c r="C19" s="84" t="s">
        <v>90</v>
      </c>
      <c r="D19" s="56">
        <v>1</v>
      </c>
      <c r="E19" s="56" t="s">
        <v>91</v>
      </c>
      <c r="F19" s="70">
        <v>1000</v>
      </c>
      <c r="G19" s="74">
        <f t="shared" si="2"/>
        <v>1000</v>
      </c>
    </row>
    <row r="20" spans="1:7" x14ac:dyDescent="0.25">
      <c r="A20" s="118">
        <v>6</v>
      </c>
      <c r="B20" s="109" t="s">
        <v>98</v>
      </c>
      <c r="C20" s="84" t="s">
        <v>16</v>
      </c>
      <c r="D20" s="84">
        <v>5</v>
      </c>
      <c r="E20" s="84" t="s">
        <v>1</v>
      </c>
      <c r="F20" s="5">
        <f>AVERAGE(Fornecedores!B6:F6)</f>
        <v>46.332000000000001</v>
      </c>
      <c r="G20" s="6">
        <f t="shared" ref="G20:G25" si="3">SUM(F20*D20)</f>
        <v>231.66</v>
      </c>
    </row>
    <row r="21" spans="1:7" x14ac:dyDescent="0.25">
      <c r="A21" s="113"/>
      <c r="B21" s="109"/>
      <c r="C21" s="84" t="s">
        <v>15</v>
      </c>
      <c r="D21" s="84">
        <v>5</v>
      </c>
      <c r="E21" s="84" t="s">
        <v>1</v>
      </c>
      <c r="F21" s="5">
        <f>AVERAGE(Fornecedores!B7:F7)</f>
        <v>66.69</v>
      </c>
      <c r="G21" s="6">
        <f t="shared" si="3"/>
        <v>333.45</v>
      </c>
    </row>
    <row r="22" spans="1:7" x14ac:dyDescent="0.25">
      <c r="A22" s="113"/>
      <c r="B22" s="109"/>
      <c r="C22" s="84" t="s">
        <v>14</v>
      </c>
      <c r="D22" s="84">
        <v>2</v>
      </c>
      <c r="E22" s="84" t="s">
        <v>1</v>
      </c>
      <c r="F22" s="5">
        <f>AVERAGE(Fornecedores!B8:F8)</f>
        <v>696.43399999999997</v>
      </c>
      <c r="G22" s="6">
        <f t="shared" si="3"/>
        <v>1392.8679999999999</v>
      </c>
    </row>
    <row r="23" spans="1:7" x14ac:dyDescent="0.25">
      <c r="A23" s="113"/>
      <c r="B23" s="109"/>
      <c r="C23" s="84" t="s">
        <v>34</v>
      </c>
      <c r="D23" s="84">
        <v>3</v>
      </c>
      <c r="E23" s="84" t="s">
        <v>1</v>
      </c>
      <c r="F23" s="5">
        <f>AVERAGE(Fornecedores!B9:F9)</f>
        <v>196.98</v>
      </c>
      <c r="G23" s="6">
        <f t="shared" si="3"/>
        <v>590.93999999999994</v>
      </c>
    </row>
    <row r="24" spans="1:7" x14ac:dyDescent="0.25">
      <c r="A24" s="113"/>
      <c r="B24" s="109"/>
      <c r="C24" s="84" t="s">
        <v>90</v>
      </c>
      <c r="D24" s="56">
        <v>1</v>
      </c>
      <c r="E24" s="56" t="s">
        <v>91</v>
      </c>
      <c r="F24" s="5">
        <v>1000</v>
      </c>
      <c r="G24" s="6">
        <f t="shared" si="3"/>
        <v>1000</v>
      </c>
    </row>
    <row r="25" spans="1:7" x14ac:dyDescent="0.25">
      <c r="A25" s="114"/>
      <c r="B25" s="109"/>
      <c r="C25" s="84" t="s">
        <v>50</v>
      </c>
      <c r="D25" s="84">
        <v>40</v>
      </c>
      <c r="E25" s="84" t="s">
        <v>55</v>
      </c>
      <c r="F25" s="5">
        <f>AVERAGE(Fornecedores!B10:F10)</f>
        <v>35.36</v>
      </c>
      <c r="G25" s="6">
        <f t="shared" si="3"/>
        <v>1414.4</v>
      </c>
    </row>
    <row r="26" spans="1:7" x14ac:dyDescent="0.25">
      <c r="A26" s="119">
        <v>7</v>
      </c>
      <c r="B26" s="109" t="s">
        <v>96</v>
      </c>
      <c r="C26" s="56" t="s">
        <v>8</v>
      </c>
      <c r="D26" s="56">
        <v>43.5</v>
      </c>
      <c r="E26" s="56" t="s">
        <v>53</v>
      </c>
      <c r="F26" s="57">
        <f>AVERAGE(Fornecedores!B12:F12)</f>
        <v>12.98</v>
      </c>
      <c r="G26" s="58">
        <f t="shared" ref="G26:G41" si="4">SUM(F26*D26)</f>
        <v>564.63</v>
      </c>
    </row>
    <row r="27" spans="1:7" x14ac:dyDescent="0.25">
      <c r="A27" s="97"/>
      <c r="B27" s="109"/>
      <c r="C27" s="84" t="s">
        <v>16</v>
      </c>
      <c r="D27" s="56">
        <v>5</v>
      </c>
      <c r="E27" s="56" t="s">
        <v>1</v>
      </c>
      <c r="F27" s="57">
        <f>AVERAGE(Fornecedores!B13:F13)</f>
        <v>46.332000000000001</v>
      </c>
      <c r="G27" s="58">
        <f t="shared" si="4"/>
        <v>231.66</v>
      </c>
    </row>
    <row r="28" spans="1:7" x14ac:dyDescent="0.25">
      <c r="A28" s="97"/>
      <c r="B28" s="109"/>
      <c r="C28" s="84" t="s">
        <v>15</v>
      </c>
      <c r="D28" s="56">
        <v>5</v>
      </c>
      <c r="E28" s="56" t="s">
        <v>1</v>
      </c>
      <c r="F28" s="57">
        <f>AVERAGE(Fornecedores!B14:F14)</f>
        <v>66.69</v>
      </c>
      <c r="G28" s="58">
        <f t="shared" si="4"/>
        <v>333.45</v>
      </c>
    </row>
    <row r="29" spans="1:7" x14ac:dyDescent="0.25">
      <c r="A29" s="97"/>
      <c r="B29" s="109"/>
      <c r="C29" s="84" t="s">
        <v>14</v>
      </c>
      <c r="D29" s="56">
        <v>2</v>
      </c>
      <c r="E29" s="56" t="s">
        <v>1</v>
      </c>
      <c r="F29" s="57">
        <f>AVERAGE(Fornecedores!B15:F15)</f>
        <v>696.43399999999997</v>
      </c>
      <c r="G29" s="58">
        <f t="shared" si="4"/>
        <v>1392.8679999999999</v>
      </c>
    </row>
    <row r="30" spans="1:7" x14ac:dyDescent="0.25">
      <c r="A30" s="97"/>
      <c r="B30" s="109"/>
      <c r="C30" s="84" t="s">
        <v>10</v>
      </c>
      <c r="D30" s="56">
        <v>2</v>
      </c>
      <c r="E30" s="56" t="s">
        <v>1</v>
      </c>
      <c r="F30" s="57">
        <f>AVERAGE(Fornecedores!B16:F16)</f>
        <v>1239.6600000000001</v>
      </c>
      <c r="G30" s="58">
        <f t="shared" si="4"/>
        <v>2479.3200000000002</v>
      </c>
    </row>
    <row r="31" spans="1:7" x14ac:dyDescent="0.25">
      <c r="A31" s="97"/>
      <c r="B31" s="109"/>
      <c r="C31" s="84" t="s">
        <v>11</v>
      </c>
      <c r="D31" s="56">
        <v>5</v>
      </c>
      <c r="E31" s="56" t="s">
        <v>1</v>
      </c>
      <c r="F31" s="57">
        <f>AVERAGE(Fornecedores!B17:F17)</f>
        <v>76.451999999999998</v>
      </c>
      <c r="G31" s="58">
        <f t="shared" si="4"/>
        <v>382.26</v>
      </c>
    </row>
    <row r="32" spans="1:7" x14ac:dyDescent="0.25">
      <c r="A32" s="97"/>
      <c r="B32" s="109"/>
      <c r="C32" s="84" t="s">
        <v>12</v>
      </c>
      <c r="D32" s="56">
        <v>5</v>
      </c>
      <c r="E32" s="56" t="s">
        <v>1</v>
      </c>
      <c r="F32" s="57">
        <f>AVERAGE(Fornecedores!B18:F18)</f>
        <v>38.686</v>
      </c>
      <c r="G32" s="58">
        <f t="shared" si="4"/>
        <v>193.43</v>
      </c>
    </row>
    <row r="33" spans="1:7" x14ac:dyDescent="0.25">
      <c r="A33" s="97"/>
      <c r="B33" s="109"/>
      <c r="C33" s="56" t="s">
        <v>43</v>
      </c>
      <c r="D33" s="56">
        <v>76.5</v>
      </c>
      <c r="E33" s="56" t="s">
        <v>53</v>
      </c>
      <c r="F33" s="57">
        <f>AVERAGE(Fornecedores!B19:F19)</f>
        <v>15.835999999999999</v>
      </c>
      <c r="G33" s="58">
        <f t="shared" si="4"/>
        <v>1211.454</v>
      </c>
    </row>
    <row r="34" spans="1:7" x14ac:dyDescent="0.25">
      <c r="A34" s="97"/>
      <c r="B34" s="109"/>
      <c r="C34" s="56" t="s">
        <v>51</v>
      </c>
      <c r="D34" s="56">
        <v>76.5</v>
      </c>
      <c r="E34" s="56" t="s">
        <v>53</v>
      </c>
      <c r="F34" s="57">
        <f>AVERAGE(Fornecedores!B20:F20)</f>
        <v>13.577999999999999</v>
      </c>
      <c r="G34" s="58">
        <f t="shared" si="4"/>
        <v>1038.7169999999999</v>
      </c>
    </row>
    <row r="35" spans="1:7" x14ac:dyDescent="0.25">
      <c r="A35" s="97"/>
      <c r="B35" s="109"/>
      <c r="C35" s="84" t="s">
        <v>35</v>
      </c>
      <c r="D35" s="56">
        <v>2</v>
      </c>
      <c r="E35" s="56" t="s">
        <v>1</v>
      </c>
      <c r="F35" s="57">
        <f>AVERAGE(Fornecedores!B21:F21)</f>
        <v>69.597999999999999</v>
      </c>
      <c r="G35" s="58">
        <f t="shared" si="4"/>
        <v>139.196</v>
      </c>
    </row>
    <row r="36" spans="1:7" x14ac:dyDescent="0.25">
      <c r="A36" s="97"/>
      <c r="B36" s="109"/>
      <c r="C36" s="84" t="s">
        <v>13</v>
      </c>
      <c r="D36" s="56">
        <v>5</v>
      </c>
      <c r="E36" s="56" t="s">
        <v>1</v>
      </c>
      <c r="F36" s="57">
        <f>AVERAGE(Fornecedores!B22:F22)</f>
        <v>20.922000000000001</v>
      </c>
      <c r="G36" s="58">
        <f t="shared" si="4"/>
        <v>104.61</v>
      </c>
    </row>
    <row r="37" spans="1:7" x14ac:dyDescent="0.25">
      <c r="A37" s="97"/>
      <c r="B37" s="109"/>
      <c r="C37" s="84" t="s">
        <v>47</v>
      </c>
      <c r="D37" s="56">
        <v>12.75</v>
      </c>
      <c r="E37" s="56" t="s">
        <v>53</v>
      </c>
      <c r="F37" s="57">
        <f>AVERAGE(Fornecedores!B23:F23)</f>
        <v>37.436</v>
      </c>
      <c r="G37" s="58">
        <f t="shared" si="4"/>
        <v>477.30900000000003</v>
      </c>
    </row>
    <row r="38" spans="1:7" x14ac:dyDescent="0.25">
      <c r="A38" s="97"/>
      <c r="B38" s="109"/>
      <c r="C38" s="84" t="s">
        <v>18</v>
      </c>
      <c r="D38" s="56">
        <v>1</v>
      </c>
      <c r="E38" s="56" t="s">
        <v>54</v>
      </c>
      <c r="F38" s="57">
        <f>AVERAGE(Fornecedores!B24:F24)</f>
        <v>560</v>
      </c>
      <c r="G38" s="58">
        <f t="shared" si="4"/>
        <v>560</v>
      </c>
    </row>
    <row r="39" spans="1:7" x14ac:dyDescent="0.25">
      <c r="A39" s="97"/>
      <c r="B39" s="109"/>
      <c r="C39" s="84" t="s">
        <v>17</v>
      </c>
      <c r="D39" s="56">
        <v>2</v>
      </c>
      <c r="E39" s="56" t="s">
        <v>1</v>
      </c>
      <c r="F39" s="57">
        <f>AVERAGE(Fornecedores!B25:F25)</f>
        <v>177.76400000000001</v>
      </c>
      <c r="G39" s="58">
        <f t="shared" si="4"/>
        <v>355.52800000000002</v>
      </c>
    </row>
    <row r="40" spans="1:7" x14ac:dyDescent="0.25">
      <c r="A40" s="97"/>
      <c r="B40" s="109"/>
      <c r="C40" s="56" t="s">
        <v>19</v>
      </c>
      <c r="D40" s="56">
        <v>255</v>
      </c>
      <c r="E40" s="56" t="s">
        <v>1</v>
      </c>
      <c r="F40" s="57">
        <f>AVERAGE(Fornecedores!B26:F26)</f>
        <v>9.2999999999999989</v>
      </c>
      <c r="G40" s="58">
        <f t="shared" si="4"/>
        <v>2371.4999999999995</v>
      </c>
    </row>
    <row r="41" spans="1:7" x14ac:dyDescent="0.25">
      <c r="A41" s="97"/>
      <c r="B41" s="109"/>
      <c r="C41" s="85" t="s">
        <v>52</v>
      </c>
      <c r="D41" s="85">
        <v>6</v>
      </c>
      <c r="E41" s="85" t="s">
        <v>77</v>
      </c>
      <c r="F41" s="57">
        <f>AVERAGE(Fornecedores!B27:F27)</f>
        <v>203.476</v>
      </c>
      <c r="G41" s="58">
        <f t="shared" si="4"/>
        <v>1220.856</v>
      </c>
    </row>
    <row r="42" spans="1:7" x14ac:dyDescent="0.25">
      <c r="A42" s="97"/>
      <c r="B42" s="109" t="s">
        <v>99</v>
      </c>
      <c r="C42" s="84" t="s">
        <v>100</v>
      </c>
      <c r="D42" s="84">
        <v>2</v>
      </c>
      <c r="E42" s="84" t="s">
        <v>1</v>
      </c>
      <c r="F42" s="5">
        <f>AVERAGE(Fornecedores!B46:F46)</f>
        <v>204.78199999999998</v>
      </c>
      <c r="G42" s="6">
        <f>SUM(F42*D42)</f>
        <v>409.56399999999996</v>
      </c>
    </row>
    <row r="43" spans="1:7" x14ac:dyDescent="0.25">
      <c r="A43" s="97"/>
      <c r="B43" s="109"/>
      <c r="C43" s="56" t="s">
        <v>101</v>
      </c>
      <c r="D43" s="56">
        <v>10</v>
      </c>
      <c r="E43" s="56" t="s">
        <v>102</v>
      </c>
      <c r="F43" s="5">
        <f>AVERAGE(Fornecedores!B45:F45)</f>
        <v>45.072000000000003</v>
      </c>
      <c r="G43" s="6">
        <f t="shared" ref="G43:G44" si="5">SUM(F43*D43)</f>
        <v>450.72</v>
      </c>
    </row>
    <row r="44" spans="1:7" ht="15.75" thickBot="1" x14ac:dyDescent="0.3">
      <c r="A44" s="120"/>
      <c r="B44" s="121"/>
      <c r="C44" s="86" t="s">
        <v>16</v>
      </c>
      <c r="D44" s="86">
        <v>2</v>
      </c>
      <c r="E44" s="86" t="s">
        <v>1</v>
      </c>
      <c r="F44" s="79">
        <f>AVERAGE(Fornecedores!B13:F13)</f>
        <v>46.332000000000001</v>
      </c>
      <c r="G44" s="80">
        <f t="shared" si="5"/>
        <v>92.664000000000001</v>
      </c>
    </row>
    <row r="45" spans="1:7" ht="15" customHeight="1" thickBot="1" x14ac:dyDescent="0.3">
      <c r="A45" s="110" t="s">
        <v>30</v>
      </c>
      <c r="B45" s="111"/>
      <c r="C45" s="111"/>
      <c r="D45" s="111"/>
      <c r="E45" s="111"/>
      <c r="F45" s="112"/>
      <c r="G45" s="52">
        <f>SUM(G7:G44)</f>
        <v>101474.27800000001</v>
      </c>
    </row>
  </sheetData>
  <mergeCells count="21">
    <mergeCell ref="B20:B25"/>
    <mergeCell ref="A45:F45"/>
    <mergeCell ref="A18:A19"/>
    <mergeCell ref="B13:B15"/>
    <mergeCell ref="B18:B19"/>
    <mergeCell ref="A16:A17"/>
    <mergeCell ref="A20:A25"/>
    <mergeCell ref="B26:B41"/>
    <mergeCell ref="A26:A44"/>
    <mergeCell ref="B42:B44"/>
    <mergeCell ref="B7:B12"/>
    <mergeCell ref="A7:A15"/>
    <mergeCell ref="A1:G3"/>
    <mergeCell ref="A4:G4"/>
    <mergeCell ref="A5:A6"/>
    <mergeCell ref="B5:B6"/>
    <mergeCell ref="D5:D6"/>
    <mergeCell ref="E5:E6"/>
    <mergeCell ref="F5:F6"/>
    <mergeCell ref="G5:G6"/>
    <mergeCell ref="C5:C6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F93E-E657-4495-8CD8-8F63B99C779F}">
  <dimension ref="A1:H22"/>
  <sheetViews>
    <sheetView topLeftCell="A4" zoomScaleNormal="100" workbookViewId="0">
      <selection activeCell="D8" sqref="D8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12.5703125" bestFit="1" customWidth="1"/>
    <col min="4" max="4" width="22.5703125" bestFit="1" customWidth="1"/>
    <col min="5" max="5" width="12.7109375" bestFit="1" customWidth="1"/>
    <col min="6" max="6" width="9.42578125" bestFit="1" customWidth="1"/>
    <col min="7" max="7" width="14.85546875" bestFit="1" customWidth="1"/>
    <col min="8" max="8" width="13.28515625" bestFit="1" customWidth="1"/>
  </cols>
  <sheetData>
    <row r="1" spans="1:8" x14ac:dyDescent="0.25">
      <c r="A1" s="122"/>
      <c r="B1" s="123"/>
      <c r="C1" s="123"/>
      <c r="D1" s="123"/>
      <c r="E1" s="123"/>
      <c r="F1" s="123"/>
      <c r="G1" s="123"/>
      <c r="H1" s="124"/>
    </row>
    <row r="2" spans="1:8" x14ac:dyDescent="0.25">
      <c r="A2" s="125"/>
      <c r="B2" s="126"/>
      <c r="C2" s="126"/>
      <c r="D2" s="126"/>
      <c r="E2" s="126"/>
      <c r="F2" s="126"/>
      <c r="G2" s="126"/>
      <c r="H2" s="127"/>
    </row>
    <row r="3" spans="1:8" ht="36" customHeight="1" thickBot="1" x14ac:dyDescent="0.3">
      <c r="A3" s="125"/>
      <c r="B3" s="126"/>
      <c r="C3" s="126"/>
      <c r="D3" s="126"/>
      <c r="E3" s="126"/>
      <c r="F3" s="126"/>
      <c r="G3" s="126"/>
      <c r="H3" s="127"/>
    </row>
    <row r="4" spans="1:8" x14ac:dyDescent="0.25">
      <c r="A4" s="129" t="s">
        <v>45</v>
      </c>
      <c r="B4" s="130"/>
      <c r="C4" s="130"/>
      <c r="D4" s="130"/>
      <c r="E4" s="130"/>
      <c r="F4" s="130"/>
      <c r="G4" s="130"/>
      <c r="H4" s="131"/>
    </row>
    <row r="5" spans="1:8" x14ac:dyDescent="0.25">
      <c r="A5" s="132" t="s">
        <v>48</v>
      </c>
      <c r="B5" s="133" t="s">
        <v>0</v>
      </c>
      <c r="C5" s="133" t="s">
        <v>2</v>
      </c>
      <c r="D5" s="133" t="s">
        <v>46</v>
      </c>
      <c r="E5" s="133" t="s">
        <v>31</v>
      </c>
      <c r="F5" s="133" t="s">
        <v>1</v>
      </c>
      <c r="G5" s="133" t="s">
        <v>36</v>
      </c>
      <c r="H5" s="128" t="s">
        <v>3</v>
      </c>
    </row>
    <row r="6" spans="1:8" x14ac:dyDescent="0.25">
      <c r="A6" s="132"/>
      <c r="B6" s="133"/>
      <c r="C6" s="133"/>
      <c r="D6" s="133"/>
      <c r="E6" s="133"/>
      <c r="F6" s="133"/>
      <c r="G6" s="133"/>
      <c r="H6" s="128"/>
    </row>
    <row r="7" spans="1:8" ht="15" customHeight="1" x14ac:dyDescent="0.25">
      <c r="A7" s="118">
        <v>8</v>
      </c>
      <c r="B7" s="38" t="s">
        <v>105</v>
      </c>
      <c r="C7" s="20">
        <v>11</v>
      </c>
      <c r="D7" s="20" t="s">
        <v>16</v>
      </c>
      <c r="E7" s="20">
        <v>5</v>
      </c>
      <c r="F7" s="20" t="s">
        <v>1</v>
      </c>
      <c r="G7" s="50">
        <v>46.33</v>
      </c>
      <c r="H7" s="51">
        <f t="shared" ref="H7:H17" si="0">SUM(G7*E7)</f>
        <v>231.64999999999998</v>
      </c>
    </row>
    <row r="8" spans="1:8" x14ac:dyDescent="0.25">
      <c r="A8" s="113"/>
      <c r="B8" s="109" t="s">
        <v>106</v>
      </c>
      <c r="C8" s="136">
        <v>11</v>
      </c>
      <c r="D8" s="20" t="s">
        <v>15</v>
      </c>
      <c r="E8" s="20">
        <v>5</v>
      </c>
      <c r="F8" s="20" t="s">
        <v>1</v>
      </c>
      <c r="G8" s="50">
        <f>AVERAGEA(Fornecedores!B14:F14)</f>
        <v>66.69</v>
      </c>
      <c r="H8" s="51">
        <f t="shared" si="0"/>
        <v>333.45</v>
      </c>
    </row>
    <row r="9" spans="1:8" ht="15" customHeight="1" x14ac:dyDescent="0.25">
      <c r="A9" s="113"/>
      <c r="B9" s="109"/>
      <c r="C9" s="136"/>
      <c r="D9" s="20" t="s">
        <v>14</v>
      </c>
      <c r="E9" s="20">
        <v>2</v>
      </c>
      <c r="F9" s="20" t="s">
        <v>1</v>
      </c>
      <c r="G9" s="50">
        <f>AVERAGEA(Fornecedores!B15:F15)</f>
        <v>696.43399999999997</v>
      </c>
      <c r="H9" s="51">
        <f t="shared" si="0"/>
        <v>1392.8679999999999</v>
      </c>
    </row>
    <row r="10" spans="1:8" ht="15" customHeight="1" x14ac:dyDescent="0.25">
      <c r="A10" s="113"/>
      <c r="B10" s="109"/>
      <c r="C10" s="20">
        <v>11</v>
      </c>
      <c r="D10" s="20" t="s">
        <v>51</v>
      </c>
      <c r="E10" s="20">
        <v>76.5</v>
      </c>
      <c r="F10" s="20" t="s">
        <v>53</v>
      </c>
      <c r="G10" s="50">
        <f>AVERAGEA(Fornecedores!B20:F20)</f>
        <v>13.577999999999999</v>
      </c>
      <c r="H10" s="51">
        <f t="shared" si="0"/>
        <v>1038.7169999999999</v>
      </c>
    </row>
    <row r="11" spans="1:8" ht="15" customHeight="1" x14ac:dyDescent="0.25">
      <c r="A11" s="113"/>
      <c r="B11" s="109"/>
      <c r="C11" s="20">
        <v>11</v>
      </c>
      <c r="D11" s="20" t="s">
        <v>8</v>
      </c>
      <c r="E11" s="20">
        <v>43.5</v>
      </c>
      <c r="F11" s="20" t="s">
        <v>53</v>
      </c>
      <c r="G11" s="50">
        <f>AVERAGEA(Fornecedores!B12:F12)</f>
        <v>12.98</v>
      </c>
      <c r="H11" s="51">
        <f t="shared" si="0"/>
        <v>564.63</v>
      </c>
    </row>
    <row r="12" spans="1:8" ht="15" customHeight="1" x14ac:dyDescent="0.25">
      <c r="A12" s="113"/>
      <c r="B12" s="109"/>
      <c r="C12" s="20">
        <v>11</v>
      </c>
      <c r="D12" s="20" t="s">
        <v>19</v>
      </c>
      <c r="E12" s="20">
        <v>30</v>
      </c>
      <c r="F12" s="20" t="s">
        <v>1</v>
      </c>
      <c r="G12" s="50">
        <f>AVERAGEA(Fornecedores!B26:F26)</f>
        <v>9.2999999999999989</v>
      </c>
      <c r="H12" s="51">
        <f t="shared" si="0"/>
        <v>278.99999999999994</v>
      </c>
    </row>
    <row r="13" spans="1:8" ht="15" customHeight="1" x14ac:dyDescent="0.25">
      <c r="A13" s="113"/>
      <c r="B13" s="109"/>
      <c r="C13" s="136">
        <v>11</v>
      </c>
      <c r="D13" s="20" t="s">
        <v>35</v>
      </c>
      <c r="E13" s="20">
        <v>2</v>
      </c>
      <c r="F13" s="20" t="s">
        <v>1</v>
      </c>
      <c r="G13" s="50">
        <f>AVERAGEA(Fornecedores!B21:F21)</f>
        <v>69.597999999999999</v>
      </c>
      <c r="H13" s="51">
        <f t="shared" si="0"/>
        <v>139.196</v>
      </c>
    </row>
    <row r="14" spans="1:8" ht="15" customHeight="1" x14ac:dyDescent="0.25">
      <c r="A14" s="113"/>
      <c r="B14" s="109"/>
      <c r="C14" s="136"/>
      <c r="D14" s="20" t="s">
        <v>13</v>
      </c>
      <c r="E14" s="20">
        <v>5</v>
      </c>
      <c r="F14" s="20" t="s">
        <v>1</v>
      </c>
      <c r="G14" s="50">
        <f>AVERAGEA(Fornecedores!B22:F22)</f>
        <v>20.922000000000001</v>
      </c>
      <c r="H14" s="51">
        <f t="shared" si="0"/>
        <v>104.61</v>
      </c>
    </row>
    <row r="15" spans="1:8" ht="15" customHeight="1" x14ac:dyDescent="0.25">
      <c r="A15" s="113"/>
      <c r="B15" s="109"/>
      <c r="C15" s="136"/>
      <c r="D15" s="20" t="s">
        <v>47</v>
      </c>
      <c r="E15" s="20">
        <v>12.75</v>
      </c>
      <c r="F15" s="20" t="s">
        <v>53</v>
      </c>
      <c r="G15" s="50">
        <f>AVERAGEA(Fornecedores!B23:F23)</f>
        <v>37.436</v>
      </c>
      <c r="H15" s="51">
        <f t="shared" si="0"/>
        <v>477.30900000000003</v>
      </c>
    </row>
    <row r="16" spans="1:8" ht="15" customHeight="1" x14ac:dyDescent="0.25">
      <c r="A16" s="113"/>
      <c r="B16" s="109"/>
      <c r="C16" s="136"/>
      <c r="D16" s="20" t="s">
        <v>18</v>
      </c>
      <c r="E16" s="20">
        <v>1</v>
      </c>
      <c r="F16" s="20" t="s">
        <v>1</v>
      </c>
      <c r="G16" s="50">
        <f>AVERAGEA(Fornecedores!B24:F24)</f>
        <v>560</v>
      </c>
      <c r="H16" s="51">
        <f t="shared" si="0"/>
        <v>560</v>
      </c>
    </row>
    <row r="17" spans="1:8" ht="15" customHeight="1" x14ac:dyDescent="0.25">
      <c r="A17" s="113"/>
      <c r="B17" s="109"/>
      <c r="C17" s="136"/>
      <c r="D17" s="20" t="s">
        <v>17</v>
      </c>
      <c r="E17" s="20">
        <v>2</v>
      </c>
      <c r="F17" s="20" t="s">
        <v>1</v>
      </c>
      <c r="G17" s="50">
        <f>AVERAGEA(Fornecedores!B25:F25)</f>
        <v>177.76400000000001</v>
      </c>
      <c r="H17" s="51">
        <f t="shared" si="0"/>
        <v>355.52800000000002</v>
      </c>
    </row>
    <row r="18" spans="1:8" x14ac:dyDescent="0.25">
      <c r="A18" s="113"/>
      <c r="B18" s="115" t="s">
        <v>107</v>
      </c>
      <c r="C18" s="136">
        <v>11</v>
      </c>
      <c r="D18" s="20" t="s">
        <v>34</v>
      </c>
      <c r="E18" s="20">
        <v>3</v>
      </c>
      <c r="F18" s="20" t="s">
        <v>1</v>
      </c>
      <c r="G18" s="50">
        <f>AVERAGEA(Fornecedores!B9:F19)</f>
        <v>282.84854545454533</v>
      </c>
      <c r="H18" s="51">
        <f t="shared" ref="H18" si="1">SUM(G18*E18)</f>
        <v>848.54563636363605</v>
      </c>
    </row>
    <row r="19" spans="1:8" x14ac:dyDescent="0.25">
      <c r="A19" s="113"/>
      <c r="B19" s="116"/>
      <c r="C19" s="136"/>
      <c r="D19" s="20" t="s">
        <v>50</v>
      </c>
      <c r="E19" s="20">
        <v>2</v>
      </c>
      <c r="F19" s="20" t="s">
        <v>55</v>
      </c>
      <c r="G19" s="50">
        <f>AVERAGEA(Fornecedores!B10:F10)</f>
        <v>35.36</v>
      </c>
      <c r="H19" s="51">
        <f>SUM(G19*E19)</f>
        <v>70.72</v>
      </c>
    </row>
    <row r="20" spans="1:8" x14ac:dyDescent="0.25">
      <c r="A20" s="113"/>
      <c r="B20" s="117"/>
      <c r="C20" s="136"/>
      <c r="D20" s="20" t="s">
        <v>79</v>
      </c>
      <c r="E20" s="31">
        <v>2</v>
      </c>
      <c r="F20" s="20" t="s">
        <v>80</v>
      </c>
      <c r="G20" s="53">
        <v>800</v>
      </c>
      <c r="H20" s="51">
        <f>SUM(G20*E20)</f>
        <v>1600</v>
      </c>
    </row>
    <row r="21" spans="1:8" ht="15" customHeight="1" x14ac:dyDescent="0.25">
      <c r="A21" s="114"/>
      <c r="B21" s="59" t="s">
        <v>108</v>
      </c>
      <c r="C21" s="60">
        <v>11</v>
      </c>
      <c r="D21" s="20" t="s">
        <v>50</v>
      </c>
      <c r="E21" s="20">
        <v>2</v>
      </c>
      <c r="F21" s="20" t="s">
        <v>55</v>
      </c>
      <c r="G21" s="50">
        <f>AVERAGEA(Fornecedores!B29:F29)</f>
        <v>10.556000000000001</v>
      </c>
      <c r="H21" s="51">
        <f>SUM(G21*E21)</f>
        <v>21.112000000000002</v>
      </c>
    </row>
    <row r="22" spans="1:8" ht="15.75" thickBot="1" x14ac:dyDescent="0.3">
      <c r="A22" s="134" t="s">
        <v>30</v>
      </c>
      <c r="B22" s="135"/>
      <c r="C22" s="135"/>
      <c r="D22" s="135"/>
      <c r="E22" s="135"/>
      <c r="F22" s="135"/>
      <c r="G22" s="135"/>
      <c r="H22" s="54">
        <f>SUM(H7:H21)</f>
        <v>8017.3356363636358</v>
      </c>
    </row>
  </sheetData>
  <mergeCells count="17">
    <mergeCell ref="A22:G22"/>
    <mergeCell ref="A7:A21"/>
    <mergeCell ref="D5:D6"/>
    <mergeCell ref="E5:E6"/>
    <mergeCell ref="F5:F6"/>
    <mergeCell ref="G5:G6"/>
    <mergeCell ref="C8:C9"/>
    <mergeCell ref="C13:C17"/>
    <mergeCell ref="C18:C20"/>
    <mergeCell ref="B18:B20"/>
    <mergeCell ref="B8:B17"/>
    <mergeCell ref="A1:H3"/>
    <mergeCell ref="H5:H6"/>
    <mergeCell ref="A4:H4"/>
    <mergeCell ref="A5:A6"/>
    <mergeCell ref="B5:B6"/>
    <mergeCell ref="C5:C6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FFD7-671C-442C-AE27-6954C1803C61}">
  <dimension ref="A1:H12"/>
  <sheetViews>
    <sheetView tabSelected="1" zoomScaleNormal="100" workbookViewId="0">
      <selection activeCell="E10" sqref="E10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12.5703125" bestFit="1" customWidth="1"/>
    <col min="4" max="4" width="22.5703125" bestFit="1" customWidth="1"/>
    <col min="5" max="5" width="12.7109375" bestFit="1" customWidth="1"/>
    <col min="6" max="6" width="9.42578125" bestFit="1" customWidth="1"/>
    <col min="7" max="7" width="14.85546875" bestFit="1" customWidth="1"/>
    <col min="8" max="8" width="12.7109375" bestFit="1" customWidth="1"/>
  </cols>
  <sheetData>
    <row r="1" spans="1:8" x14ac:dyDescent="0.25">
      <c r="A1" s="122"/>
      <c r="B1" s="123"/>
      <c r="C1" s="123"/>
      <c r="D1" s="123"/>
      <c r="E1" s="123"/>
      <c r="F1" s="123"/>
      <c r="G1" s="123"/>
      <c r="H1" s="124"/>
    </row>
    <row r="2" spans="1:8" x14ac:dyDescent="0.25">
      <c r="A2" s="125"/>
      <c r="B2" s="126"/>
      <c r="C2" s="126"/>
      <c r="D2" s="126"/>
      <c r="E2" s="126"/>
      <c r="F2" s="126"/>
      <c r="G2" s="126"/>
      <c r="H2" s="127"/>
    </row>
    <row r="3" spans="1:8" ht="30" customHeight="1" thickBot="1" x14ac:dyDescent="0.3">
      <c r="A3" s="140"/>
      <c r="B3" s="141"/>
      <c r="C3" s="141"/>
      <c r="D3" s="141"/>
      <c r="E3" s="141"/>
      <c r="F3" s="141"/>
      <c r="G3" s="141"/>
      <c r="H3" s="142"/>
    </row>
    <row r="4" spans="1:8" ht="15.75" thickBot="1" x14ac:dyDescent="0.3">
      <c r="A4" s="148" t="s">
        <v>45</v>
      </c>
      <c r="B4" s="149"/>
      <c r="C4" s="149"/>
      <c r="D4" s="149"/>
      <c r="E4" s="149"/>
      <c r="F4" s="149"/>
      <c r="G4" s="149"/>
      <c r="H4" s="150"/>
    </row>
    <row r="5" spans="1:8" x14ac:dyDescent="0.25">
      <c r="A5" s="107" t="s">
        <v>48</v>
      </c>
      <c r="B5" s="107" t="s">
        <v>0</v>
      </c>
      <c r="C5" s="107" t="s">
        <v>2</v>
      </c>
      <c r="D5" s="107" t="s">
        <v>46</v>
      </c>
      <c r="E5" s="107" t="s">
        <v>31</v>
      </c>
      <c r="F5" s="107" t="s">
        <v>1</v>
      </c>
      <c r="G5" s="107" t="s">
        <v>36</v>
      </c>
      <c r="H5" s="107" t="s">
        <v>3</v>
      </c>
    </row>
    <row r="6" spans="1:8" ht="15.75" thickBot="1" x14ac:dyDescent="0.3">
      <c r="A6" s="108"/>
      <c r="B6" s="108"/>
      <c r="C6" s="108"/>
      <c r="D6" s="108"/>
      <c r="E6" s="108"/>
      <c r="F6" s="108"/>
      <c r="G6" s="108"/>
      <c r="H6" s="108"/>
    </row>
    <row r="7" spans="1:8" x14ac:dyDescent="0.25">
      <c r="A7" s="143">
        <v>8</v>
      </c>
      <c r="B7" s="137" t="s">
        <v>109</v>
      </c>
      <c r="C7" s="137">
        <v>11</v>
      </c>
      <c r="D7" s="3" t="s">
        <v>32</v>
      </c>
      <c r="E7" s="3">
        <v>1</v>
      </c>
      <c r="F7" s="3" t="s">
        <v>1</v>
      </c>
      <c r="G7" s="8">
        <f>AVERAGE(Fornecedores!B28:F28)</f>
        <v>52.164000000000001</v>
      </c>
      <c r="H7" s="9">
        <f>G7*E7</f>
        <v>52.164000000000001</v>
      </c>
    </row>
    <row r="8" spans="1:8" x14ac:dyDescent="0.25">
      <c r="A8" s="144"/>
      <c r="B8" s="138"/>
      <c r="C8" s="138"/>
      <c r="D8" s="4" t="s">
        <v>4</v>
      </c>
      <c r="E8" s="4">
        <v>3</v>
      </c>
      <c r="F8" s="4" t="s">
        <v>1</v>
      </c>
      <c r="G8" s="8">
        <f>AVERAGE(Fornecedores!B29:F29)</f>
        <v>10.556000000000001</v>
      </c>
      <c r="H8" s="10">
        <f>G8*E8</f>
        <v>31.668000000000003</v>
      </c>
    </row>
    <row r="9" spans="1:8" x14ac:dyDescent="0.25">
      <c r="A9" s="144"/>
      <c r="B9" s="138"/>
      <c r="C9" s="138"/>
      <c r="D9" s="4" t="s">
        <v>5</v>
      </c>
      <c r="E9" s="4">
        <v>1</v>
      </c>
      <c r="F9" s="4" t="s">
        <v>33</v>
      </c>
      <c r="G9" s="8">
        <f>AVERAGE(Fornecedores!B30:F30)</f>
        <v>14.837999999999999</v>
      </c>
      <c r="H9" s="10">
        <f>G9*E9</f>
        <v>14.837999999999999</v>
      </c>
    </row>
    <row r="10" spans="1:8" x14ac:dyDescent="0.25">
      <c r="A10" s="144"/>
      <c r="B10" s="138"/>
      <c r="C10" s="138"/>
      <c r="D10" s="4" t="s">
        <v>6</v>
      </c>
      <c r="E10" s="4">
        <v>1</v>
      </c>
      <c r="F10" s="4" t="s">
        <v>1</v>
      </c>
      <c r="G10" s="8">
        <f>AVERAGE(Fornecedores!B31:F31)</f>
        <v>1.7259999999999998</v>
      </c>
      <c r="H10" s="10">
        <f>SUM(G10*E10)</f>
        <v>1.7259999999999998</v>
      </c>
    </row>
    <row r="11" spans="1:8" ht="15.75" thickBot="1" x14ac:dyDescent="0.3">
      <c r="A11" s="144"/>
      <c r="B11" s="139"/>
      <c r="C11" s="139"/>
      <c r="D11" s="4" t="s">
        <v>7</v>
      </c>
      <c r="E11" s="4">
        <v>1</v>
      </c>
      <c r="F11" s="4" t="s">
        <v>33</v>
      </c>
      <c r="G11" s="8">
        <f>AVERAGE(Fornecedores!B32:F32)</f>
        <v>34.398000000000003</v>
      </c>
      <c r="H11" s="10">
        <f>SUM(G11*E11)</f>
        <v>34.398000000000003</v>
      </c>
    </row>
    <row r="12" spans="1:8" ht="15.75" thickBot="1" x14ac:dyDescent="0.3">
      <c r="A12" s="145" t="s">
        <v>30</v>
      </c>
      <c r="B12" s="146"/>
      <c r="C12" s="146"/>
      <c r="D12" s="147"/>
      <c r="E12" s="147"/>
      <c r="F12" s="147"/>
      <c r="G12" s="147"/>
      <c r="H12" s="69">
        <f>SUM(H7:H11)</f>
        <v>134.79400000000001</v>
      </c>
    </row>
  </sheetData>
  <mergeCells count="14">
    <mergeCell ref="B7:B11"/>
    <mergeCell ref="C7:C11"/>
    <mergeCell ref="A1:H3"/>
    <mergeCell ref="A7:A11"/>
    <mergeCell ref="A12:G12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A9E8-FB46-44E9-BF22-C249AA01D5D7}">
  <dimension ref="A1:E19"/>
  <sheetViews>
    <sheetView workbookViewId="0">
      <selection activeCell="D13" sqref="D13"/>
    </sheetView>
  </sheetViews>
  <sheetFormatPr defaultRowHeight="15" x14ac:dyDescent="0.25"/>
  <cols>
    <col min="1" max="1" width="34.5703125" bestFit="1" customWidth="1"/>
    <col min="2" max="2" width="12.7109375" bestFit="1" customWidth="1"/>
    <col min="3" max="3" width="9.42578125" bestFit="1" customWidth="1"/>
    <col min="4" max="4" width="14.85546875" bestFit="1" customWidth="1"/>
    <col min="5" max="5" width="13.28515625" bestFit="1" customWidth="1"/>
  </cols>
  <sheetData>
    <row r="1" spans="1:5" x14ac:dyDescent="0.25">
      <c r="A1" s="122"/>
      <c r="B1" s="123"/>
      <c r="C1" s="123"/>
      <c r="D1" s="123"/>
      <c r="E1" s="124"/>
    </row>
    <row r="2" spans="1:5" x14ac:dyDescent="0.25">
      <c r="A2" s="125"/>
      <c r="B2" s="126"/>
      <c r="C2" s="126"/>
      <c r="D2" s="126"/>
      <c r="E2" s="127"/>
    </row>
    <row r="3" spans="1:5" ht="15.75" thickBot="1" x14ac:dyDescent="0.3">
      <c r="A3" s="140"/>
      <c r="B3" s="141"/>
      <c r="C3" s="141"/>
      <c r="D3" s="141"/>
      <c r="E3" s="142"/>
    </row>
    <row r="4" spans="1:5" ht="15.75" thickBot="1" x14ac:dyDescent="0.3">
      <c r="A4" s="148" t="s">
        <v>44</v>
      </c>
      <c r="B4" s="149"/>
      <c r="C4" s="149"/>
      <c r="D4" s="149"/>
      <c r="E4" s="150"/>
    </row>
    <row r="5" spans="1:5" x14ac:dyDescent="0.25">
      <c r="A5" s="107" t="s">
        <v>20</v>
      </c>
      <c r="B5" s="107" t="s">
        <v>31</v>
      </c>
      <c r="C5" s="107" t="s">
        <v>1</v>
      </c>
      <c r="D5" s="107" t="s">
        <v>36</v>
      </c>
      <c r="E5" s="107" t="s">
        <v>37</v>
      </c>
    </row>
    <row r="6" spans="1:5" ht="15.75" thickBot="1" x14ac:dyDescent="0.3">
      <c r="A6" s="108"/>
      <c r="B6" s="108"/>
      <c r="C6" s="108"/>
      <c r="D6" s="108"/>
      <c r="E6" s="108"/>
    </row>
    <row r="7" spans="1:5" x14ac:dyDescent="0.25">
      <c r="A7" s="11" t="s">
        <v>25</v>
      </c>
      <c r="B7" s="12">
        <v>10</v>
      </c>
      <c r="C7" s="3" t="s">
        <v>38</v>
      </c>
      <c r="D7" s="8">
        <f>AVERAGE(Fornecedores!B33:F33)</f>
        <v>35.938000000000002</v>
      </c>
      <c r="E7" s="13">
        <f>D7*B7</f>
        <v>359.38</v>
      </c>
    </row>
    <row r="8" spans="1:5" x14ac:dyDescent="0.25">
      <c r="A8" s="14" t="s">
        <v>24</v>
      </c>
      <c r="B8" s="15">
        <v>10</v>
      </c>
      <c r="C8" s="4" t="s">
        <v>38</v>
      </c>
      <c r="D8" s="8">
        <f>AVERAGE(Fornecedores!B34:F34)</f>
        <v>63.320000000000007</v>
      </c>
      <c r="E8" s="16">
        <f t="shared" ref="E8:E18" si="0">D8*B8</f>
        <v>633.20000000000005</v>
      </c>
    </row>
    <row r="9" spans="1:5" x14ac:dyDescent="0.25">
      <c r="A9" s="14" t="s">
        <v>23</v>
      </c>
      <c r="B9" s="15">
        <v>10</v>
      </c>
      <c r="C9" s="4" t="s">
        <v>38</v>
      </c>
      <c r="D9" s="8">
        <f>AVERAGE(Fornecedores!B35:F35)</f>
        <v>7.8639999999999999</v>
      </c>
      <c r="E9" s="16">
        <f t="shared" si="0"/>
        <v>78.64</v>
      </c>
    </row>
    <row r="10" spans="1:5" x14ac:dyDescent="0.25">
      <c r="A10" s="14" t="s">
        <v>22</v>
      </c>
      <c r="B10" s="15">
        <v>20</v>
      </c>
      <c r="C10" s="4" t="s">
        <v>1</v>
      </c>
      <c r="D10" s="8">
        <f>AVERAGE(Fornecedores!B36:F36)</f>
        <v>9.61</v>
      </c>
      <c r="E10" s="16">
        <f t="shared" si="0"/>
        <v>192.2</v>
      </c>
    </row>
    <row r="11" spans="1:5" x14ac:dyDescent="0.25">
      <c r="A11" s="14" t="s">
        <v>40</v>
      </c>
      <c r="B11" s="15">
        <v>10</v>
      </c>
      <c r="C11" s="4" t="s">
        <v>1</v>
      </c>
      <c r="D11" s="8">
        <f>AVERAGE(Fornecedores!B37:F37)</f>
        <v>4.1219999999999999</v>
      </c>
      <c r="E11" s="16">
        <f t="shared" si="0"/>
        <v>41.22</v>
      </c>
    </row>
    <row r="12" spans="1:5" x14ac:dyDescent="0.25">
      <c r="A12" s="14" t="s">
        <v>26</v>
      </c>
      <c r="B12" s="15">
        <v>10</v>
      </c>
      <c r="C12" s="4" t="s">
        <v>1</v>
      </c>
      <c r="D12" s="8">
        <f>AVERAGE(Fornecedores!B38:F38)</f>
        <v>17.193999999999999</v>
      </c>
      <c r="E12" s="16">
        <f t="shared" si="0"/>
        <v>171.94</v>
      </c>
    </row>
    <row r="13" spans="1:5" x14ac:dyDescent="0.25">
      <c r="A13" s="14" t="s">
        <v>27</v>
      </c>
      <c r="B13" s="15">
        <v>10</v>
      </c>
      <c r="C13" s="4" t="s">
        <v>1</v>
      </c>
      <c r="D13" s="8">
        <f>AVERAGE(Fornecedores!B39:F39)</f>
        <v>46.362000000000002</v>
      </c>
      <c r="E13" s="16">
        <f t="shared" si="0"/>
        <v>463.62</v>
      </c>
    </row>
    <row r="14" spans="1:5" x14ac:dyDescent="0.25">
      <c r="A14" s="14" t="s">
        <v>28</v>
      </c>
      <c r="B14" s="15">
        <v>10</v>
      </c>
      <c r="C14" s="4" t="s">
        <v>39</v>
      </c>
      <c r="D14" s="8">
        <f>AVERAGE(Fornecedores!B40:F40)</f>
        <v>2.7079999999999997</v>
      </c>
      <c r="E14" s="16">
        <f t="shared" si="0"/>
        <v>27.08</v>
      </c>
    </row>
    <row r="15" spans="1:5" x14ac:dyDescent="0.25">
      <c r="A15" s="14" t="s">
        <v>21</v>
      </c>
      <c r="B15" s="15">
        <v>10</v>
      </c>
      <c r="C15" s="4" t="s">
        <v>1</v>
      </c>
      <c r="D15" s="8">
        <f>AVERAGE(Fornecedores!B41:F41)</f>
        <v>40.182000000000002</v>
      </c>
      <c r="E15" s="16">
        <f t="shared" si="0"/>
        <v>401.82000000000005</v>
      </c>
    </row>
    <row r="16" spans="1:5" x14ac:dyDescent="0.25">
      <c r="A16" s="14" t="s">
        <v>41</v>
      </c>
      <c r="B16" s="15">
        <v>10</v>
      </c>
      <c r="C16" s="4" t="s">
        <v>1</v>
      </c>
      <c r="D16" s="8">
        <f>AVERAGE(Fornecedores!B42:F42)</f>
        <v>36.096000000000004</v>
      </c>
      <c r="E16" s="16">
        <f t="shared" si="0"/>
        <v>360.96000000000004</v>
      </c>
    </row>
    <row r="17" spans="1:5" x14ac:dyDescent="0.25">
      <c r="A17" s="14" t="s">
        <v>42</v>
      </c>
      <c r="B17" s="15">
        <v>10</v>
      </c>
      <c r="C17" s="4" t="s">
        <v>1</v>
      </c>
      <c r="D17" s="8">
        <f>AVERAGE(Fornecedores!B43:F43)</f>
        <v>86.710000000000008</v>
      </c>
      <c r="E17" s="16">
        <f t="shared" si="0"/>
        <v>867.10000000000014</v>
      </c>
    </row>
    <row r="18" spans="1:5" ht="15.75" thickBot="1" x14ac:dyDescent="0.3">
      <c r="A18" s="17" t="s">
        <v>29</v>
      </c>
      <c r="B18" s="18">
        <v>10</v>
      </c>
      <c r="C18" s="7" t="s">
        <v>1</v>
      </c>
      <c r="D18" s="8">
        <f>AVERAGE(Fornecedores!B44:F44)</f>
        <v>40.936</v>
      </c>
      <c r="E18" s="19">
        <f t="shared" si="0"/>
        <v>409.36</v>
      </c>
    </row>
    <row r="19" spans="1:5" ht="15.75" thickBot="1" x14ac:dyDescent="0.3">
      <c r="A19" s="151" t="s">
        <v>30</v>
      </c>
      <c r="B19" s="152"/>
      <c r="C19" s="152"/>
      <c r="D19" s="153"/>
      <c r="E19" s="69">
        <f>SUM(E7:E18)</f>
        <v>4006.5200000000009</v>
      </c>
    </row>
  </sheetData>
  <mergeCells count="8">
    <mergeCell ref="A1:E3"/>
    <mergeCell ref="A19:D19"/>
    <mergeCell ref="A4:E4"/>
    <mergeCell ref="A5:A6"/>
    <mergeCell ref="B5:B6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E111-BBA8-4BCF-9853-FA91A0EE0032}">
  <dimension ref="A1:G38"/>
  <sheetViews>
    <sheetView topLeftCell="A13" workbookViewId="0">
      <selection activeCell="E11" sqref="E11"/>
    </sheetView>
  </sheetViews>
  <sheetFormatPr defaultRowHeight="15" x14ac:dyDescent="0.25"/>
  <cols>
    <col min="1" max="1" width="6.7109375" bestFit="1" customWidth="1"/>
    <col min="2" max="2" width="18.28515625" bestFit="1" customWidth="1"/>
    <col min="3" max="3" width="12.7109375" bestFit="1" customWidth="1"/>
    <col min="4" max="4" width="13.28515625" bestFit="1" customWidth="1"/>
    <col min="5" max="5" width="19.7109375" bestFit="1" customWidth="1"/>
    <col min="6" max="6" width="15.5703125" bestFit="1" customWidth="1"/>
  </cols>
  <sheetData>
    <row r="1" spans="1:7" x14ac:dyDescent="0.25">
      <c r="A1" s="122"/>
      <c r="B1" s="123"/>
      <c r="C1" s="123"/>
      <c r="D1" s="123"/>
      <c r="E1" s="123"/>
      <c r="F1" s="124"/>
    </row>
    <row r="2" spans="1:7" x14ac:dyDescent="0.25">
      <c r="A2" s="125"/>
      <c r="B2" s="126"/>
      <c r="C2" s="126"/>
      <c r="D2" s="126"/>
      <c r="E2" s="126"/>
      <c r="F2" s="127"/>
      <c r="G2" s="36"/>
    </row>
    <row r="3" spans="1:7" ht="22.5" customHeight="1" thickBot="1" x14ac:dyDescent="0.3">
      <c r="A3" s="140"/>
      <c r="B3" s="141"/>
      <c r="C3" s="141"/>
      <c r="D3" s="141"/>
      <c r="E3" s="141"/>
      <c r="F3" s="142"/>
      <c r="G3" s="36"/>
    </row>
    <row r="4" spans="1:7" x14ac:dyDescent="0.25">
      <c r="A4" s="89" t="s">
        <v>48</v>
      </c>
      <c r="B4" s="90" t="s">
        <v>69</v>
      </c>
      <c r="C4" s="90" t="s">
        <v>31</v>
      </c>
      <c r="D4" s="90" t="s">
        <v>70</v>
      </c>
      <c r="E4" s="90" t="s">
        <v>71</v>
      </c>
      <c r="F4" s="91" t="s">
        <v>3</v>
      </c>
      <c r="G4" s="36"/>
    </row>
    <row r="5" spans="1:7" x14ac:dyDescent="0.25">
      <c r="A5" s="42">
        <v>1</v>
      </c>
      <c r="B5" s="20" t="s">
        <v>72</v>
      </c>
      <c r="C5" s="15">
        <v>2</v>
      </c>
      <c r="D5" s="20">
        <v>20</v>
      </c>
      <c r="E5" s="43">
        <v>76.06</v>
      </c>
      <c r="F5" s="44">
        <f>SUM(E5*D5)*C5</f>
        <v>3042.4</v>
      </c>
      <c r="G5" s="41"/>
    </row>
    <row r="6" spans="1:7" x14ac:dyDescent="0.25">
      <c r="A6" s="157">
        <v>2</v>
      </c>
      <c r="B6" s="20" t="s">
        <v>72</v>
      </c>
      <c r="C6" s="15">
        <v>2</v>
      </c>
      <c r="D6" s="20">
        <v>64</v>
      </c>
      <c r="E6" s="43">
        <v>76.06</v>
      </c>
      <c r="F6" s="44">
        <f t="shared" ref="F6:F20" si="0">SUM(E6*D6)*C6</f>
        <v>9735.68</v>
      </c>
      <c r="G6" s="41"/>
    </row>
    <row r="7" spans="1:7" x14ac:dyDescent="0.25">
      <c r="A7" s="158"/>
      <c r="B7" s="20" t="s">
        <v>73</v>
      </c>
      <c r="C7" s="15">
        <v>2</v>
      </c>
      <c r="D7" s="20">
        <v>64</v>
      </c>
      <c r="E7" s="43">
        <v>20.41</v>
      </c>
      <c r="F7" s="44">
        <f t="shared" si="0"/>
        <v>2612.48</v>
      </c>
      <c r="G7" s="39"/>
    </row>
    <row r="8" spans="1:7" ht="15.75" customHeight="1" x14ac:dyDescent="0.25">
      <c r="A8" s="154"/>
      <c r="B8" s="20" t="s">
        <v>74</v>
      </c>
      <c r="C8" s="15">
        <v>5</v>
      </c>
      <c r="D8" s="20">
        <v>64</v>
      </c>
      <c r="E8" s="45">
        <v>13.7</v>
      </c>
      <c r="F8" s="44">
        <f t="shared" si="0"/>
        <v>4384</v>
      </c>
      <c r="G8" s="40"/>
    </row>
    <row r="9" spans="1:7" x14ac:dyDescent="0.25">
      <c r="A9" s="159">
        <v>3</v>
      </c>
      <c r="B9" s="33" t="s">
        <v>72</v>
      </c>
      <c r="C9" s="15">
        <v>2</v>
      </c>
      <c r="D9" s="20">
        <v>48</v>
      </c>
      <c r="E9" s="43">
        <v>76.06</v>
      </c>
      <c r="F9" s="44">
        <f t="shared" si="0"/>
        <v>7301.76</v>
      </c>
      <c r="G9" s="39"/>
    </row>
    <row r="10" spans="1:7" x14ac:dyDescent="0.25">
      <c r="A10" s="160"/>
      <c r="B10" s="48" t="s">
        <v>73</v>
      </c>
      <c r="C10" s="46">
        <v>2</v>
      </c>
      <c r="D10" s="20">
        <v>48</v>
      </c>
      <c r="E10" s="43">
        <v>20.41</v>
      </c>
      <c r="F10" s="44">
        <f t="shared" si="0"/>
        <v>1959.3600000000001</v>
      </c>
      <c r="G10" s="39"/>
    </row>
    <row r="11" spans="1:7" x14ac:dyDescent="0.25">
      <c r="A11" s="161"/>
      <c r="B11" s="48" t="s">
        <v>74</v>
      </c>
      <c r="C11" s="46">
        <v>5</v>
      </c>
      <c r="D11" s="20">
        <v>72</v>
      </c>
      <c r="E11" s="45">
        <v>13.7</v>
      </c>
      <c r="F11" s="44">
        <f t="shared" si="0"/>
        <v>4932</v>
      </c>
      <c r="G11" s="39"/>
    </row>
    <row r="12" spans="1:7" x14ac:dyDescent="0.25">
      <c r="A12" s="157">
        <v>4</v>
      </c>
      <c r="B12" s="33" t="s">
        <v>72</v>
      </c>
      <c r="C12" s="15">
        <v>1</v>
      </c>
      <c r="D12" s="20">
        <v>48</v>
      </c>
      <c r="E12" s="43">
        <v>76.06</v>
      </c>
      <c r="F12" s="44">
        <f t="shared" si="0"/>
        <v>3650.88</v>
      </c>
      <c r="G12" s="39"/>
    </row>
    <row r="13" spans="1:7" x14ac:dyDescent="0.25">
      <c r="A13" s="154"/>
      <c r="B13" s="48" t="s">
        <v>74</v>
      </c>
      <c r="C13" s="46">
        <v>5</v>
      </c>
      <c r="D13" s="20">
        <v>80</v>
      </c>
      <c r="E13" s="45">
        <v>13.7</v>
      </c>
      <c r="F13" s="44">
        <f t="shared" si="0"/>
        <v>5480</v>
      </c>
      <c r="G13" s="39"/>
    </row>
    <row r="14" spans="1:7" x14ac:dyDescent="0.25">
      <c r="A14" s="162">
        <v>5</v>
      </c>
      <c r="B14" s="33" t="s">
        <v>72</v>
      </c>
      <c r="C14" s="15">
        <v>1</v>
      </c>
      <c r="D14" s="47">
        <v>48</v>
      </c>
      <c r="E14" s="43">
        <v>76.06</v>
      </c>
      <c r="F14" s="44">
        <f t="shared" si="0"/>
        <v>3650.88</v>
      </c>
      <c r="G14" s="39"/>
    </row>
    <row r="15" spans="1:7" x14ac:dyDescent="0.25">
      <c r="A15" s="162"/>
      <c r="B15" s="48" t="s">
        <v>74</v>
      </c>
      <c r="C15" s="46">
        <v>5</v>
      </c>
      <c r="D15" s="15">
        <v>56</v>
      </c>
      <c r="E15" s="45">
        <v>13.7</v>
      </c>
      <c r="F15" s="44">
        <f t="shared" si="0"/>
        <v>3835.9999999999995</v>
      </c>
    </row>
    <row r="16" spans="1:7" x14ac:dyDescent="0.25">
      <c r="A16" s="159">
        <v>6</v>
      </c>
      <c r="B16" s="61" t="s">
        <v>72</v>
      </c>
      <c r="C16" s="46">
        <v>1</v>
      </c>
      <c r="D16" s="12">
        <v>12</v>
      </c>
      <c r="E16" s="43">
        <v>76.06</v>
      </c>
      <c r="F16" s="44">
        <f t="shared" si="0"/>
        <v>912.72</v>
      </c>
    </row>
    <row r="17" spans="1:6" x14ac:dyDescent="0.25">
      <c r="A17" s="160"/>
      <c r="B17" s="48" t="s">
        <v>73</v>
      </c>
      <c r="C17" s="46">
        <v>2</v>
      </c>
      <c r="D17" s="12">
        <v>12</v>
      </c>
      <c r="E17" s="43">
        <v>20.41</v>
      </c>
      <c r="F17" s="44">
        <f t="shared" si="0"/>
        <v>489.84000000000003</v>
      </c>
    </row>
    <row r="18" spans="1:6" x14ac:dyDescent="0.25">
      <c r="A18" s="161"/>
      <c r="B18" s="48" t="s">
        <v>74</v>
      </c>
      <c r="C18" s="46">
        <v>5</v>
      </c>
      <c r="D18" s="12">
        <v>48</v>
      </c>
      <c r="E18" s="45">
        <v>13.7</v>
      </c>
      <c r="F18" s="44">
        <f t="shared" si="0"/>
        <v>3287.9999999999995</v>
      </c>
    </row>
    <row r="19" spans="1:6" x14ac:dyDescent="0.25">
      <c r="A19" s="159">
        <v>7</v>
      </c>
      <c r="B19" s="61" t="s">
        <v>72</v>
      </c>
      <c r="C19" s="46">
        <v>1</v>
      </c>
      <c r="D19" s="12">
        <v>20</v>
      </c>
      <c r="E19" s="43">
        <v>76.06</v>
      </c>
      <c r="F19" s="44">
        <f t="shared" si="0"/>
        <v>1521.2</v>
      </c>
    </row>
    <row r="20" spans="1:6" x14ac:dyDescent="0.25">
      <c r="A20" s="160"/>
      <c r="B20" s="48" t="s">
        <v>73</v>
      </c>
      <c r="C20" s="46">
        <v>2</v>
      </c>
      <c r="D20" s="12">
        <v>20</v>
      </c>
      <c r="E20" s="43">
        <v>20.41</v>
      </c>
      <c r="F20" s="44">
        <f t="shared" si="0"/>
        <v>816.4</v>
      </c>
    </row>
    <row r="21" spans="1:6" x14ac:dyDescent="0.25">
      <c r="A21" s="161"/>
      <c r="B21" s="48" t="s">
        <v>74</v>
      </c>
      <c r="C21" s="46">
        <v>5</v>
      </c>
      <c r="D21" s="12">
        <v>80</v>
      </c>
      <c r="E21" s="45">
        <v>13.7</v>
      </c>
      <c r="F21" s="44">
        <f>SUM(E21*D21)*C21</f>
        <v>5480</v>
      </c>
    </row>
    <row r="22" spans="1:6" x14ac:dyDescent="0.25">
      <c r="A22" s="154">
        <v>8</v>
      </c>
      <c r="B22" s="33" t="s">
        <v>72</v>
      </c>
      <c r="C22" s="15">
        <v>1</v>
      </c>
      <c r="D22" s="37">
        <v>400</v>
      </c>
      <c r="E22" s="43">
        <v>76.06</v>
      </c>
      <c r="F22" s="44">
        <f>SUM(E22*D22)*C22</f>
        <v>30424</v>
      </c>
    </row>
    <row r="23" spans="1:6" x14ac:dyDescent="0.25">
      <c r="A23" s="155"/>
      <c r="B23" s="35" t="s">
        <v>73</v>
      </c>
      <c r="C23" s="46">
        <v>2</v>
      </c>
      <c r="D23" s="20">
        <v>400</v>
      </c>
      <c r="E23" s="43">
        <v>20.41</v>
      </c>
      <c r="F23" s="44">
        <f>SUM(E23*D23)*C23</f>
        <v>16328</v>
      </c>
    </row>
    <row r="24" spans="1:6" ht="15.75" thickBot="1" x14ac:dyDescent="0.3">
      <c r="A24" s="156"/>
      <c r="B24" s="34" t="s">
        <v>74</v>
      </c>
      <c r="C24" s="46">
        <v>5</v>
      </c>
      <c r="D24" s="7">
        <v>400</v>
      </c>
      <c r="E24" s="45">
        <v>13.7</v>
      </c>
      <c r="F24" s="44">
        <f>SUM(E24*D24)*C24</f>
        <v>27400</v>
      </c>
    </row>
    <row r="25" spans="1:6" ht="15.75" thickBot="1" x14ac:dyDescent="0.3">
      <c r="A25" s="145" t="s">
        <v>30</v>
      </c>
      <c r="B25" s="147"/>
      <c r="C25" s="147"/>
      <c r="D25" s="147"/>
      <c r="E25" s="147"/>
      <c r="F25" s="49">
        <f>SUM(F5:F24)</f>
        <v>137245.59999999998</v>
      </c>
    </row>
    <row r="26" spans="1:6" x14ac:dyDescent="0.25">
      <c r="B26" s="1"/>
    </row>
    <row r="27" spans="1:6" x14ac:dyDescent="0.25">
      <c r="B27" s="1"/>
    </row>
    <row r="28" spans="1:6" x14ac:dyDescent="0.25">
      <c r="B28" s="1"/>
    </row>
    <row r="29" spans="1:6" x14ac:dyDescent="0.25">
      <c r="B29" s="1"/>
    </row>
    <row r="30" spans="1:6" x14ac:dyDescent="0.25">
      <c r="B30" s="1"/>
    </row>
    <row r="31" spans="1:6" x14ac:dyDescent="0.25">
      <c r="B31" s="1"/>
    </row>
    <row r="32" spans="1:6" x14ac:dyDescent="0.25">
      <c r="B32" s="1"/>
    </row>
    <row r="33" spans="2:2" x14ac:dyDescent="0.25">
      <c r="B33" s="1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</sheetData>
  <mergeCells count="9">
    <mergeCell ref="A22:A24"/>
    <mergeCell ref="A25:E25"/>
    <mergeCell ref="A1:F3"/>
    <mergeCell ref="A6:A8"/>
    <mergeCell ref="A9:A11"/>
    <mergeCell ref="A12:A13"/>
    <mergeCell ref="A14:A15"/>
    <mergeCell ref="A19:A21"/>
    <mergeCell ref="A16:A1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6087-A80D-4C09-BFDA-B2B450BC8276}">
  <dimension ref="A1:H46"/>
  <sheetViews>
    <sheetView workbookViewId="0">
      <selection activeCell="B10" sqref="B10"/>
    </sheetView>
  </sheetViews>
  <sheetFormatPr defaultRowHeight="15" x14ac:dyDescent="0.25"/>
  <cols>
    <col min="1" max="1" width="34.5703125" bestFit="1" customWidth="1"/>
    <col min="2" max="6" width="13.85546875" bestFit="1" customWidth="1"/>
    <col min="8" max="8" width="10.5703125" bestFit="1" customWidth="1"/>
  </cols>
  <sheetData>
    <row r="1" spans="1:8" x14ac:dyDescent="0.25">
      <c r="A1" s="122"/>
      <c r="B1" s="123"/>
      <c r="C1" s="123"/>
      <c r="D1" s="123"/>
      <c r="E1" s="123"/>
      <c r="F1" s="124"/>
    </row>
    <row r="2" spans="1:8" x14ac:dyDescent="0.25">
      <c r="A2" s="125"/>
      <c r="B2" s="126"/>
      <c r="C2" s="126"/>
      <c r="D2" s="126"/>
      <c r="E2" s="126"/>
      <c r="F2" s="127"/>
    </row>
    <row r="3" spans="1:8" ht="30" customHeight="1" thickBot="1" x14ac:dyDescent="0.3">
      <c r="A3" s="140"/>
      <c r="B3" s="141"/>
      <c r="C3" s="141"/>
      <c r="D3" s="141"/>
      <c r="E3" s="141"/>
      <c r="F3" s="142"/>
    </row>
    <row r="4" spans="1:8" x14ac:dyDescent="0.25">
      <c r="A4" s="89" t="s">
        <v>46</v>
      </c>
      <c r="B4" s="130" t="s">
        <v>56</v>
      </c>
      <c r="C4" s="130"/>
      <c r="D4" s="130"/>
      <c r="E4" s="130"/>
      <c r="F4" s="131"/>
    </row>
    <row r="5" spans="1:8" x14ac:dyDescent="0.25">
      <c r="A5" s="14" t="s">
        <v>49</v>
      </c>
      <c r="B5" s="21">
        <v>413.44</v>
      </c>
      <c r="C5" s="21">
        <v>444.56</v>
      </c>
      <c r="D5" s="21">
        <v>444.56</v>
      </c>
      <c r="E5" s="21">
        <v>448.71</v>
      </c>
      <c r="F5" s="6"/>
    </row>
    <row r="6" spans="1:8" x14ac:dyDescent="0.25">
      <c r="A6" s="14" t="s">
        <v>16</v>
      </c>
      <c r="B6" s="21">
        <v>39.9</v>
      </c>
      <c r="C6" s="21">
        <v>42.69</v>
      </c>
      <c r="D6" s="21">
        <v>51.4</v>
      </c>
      <c r="E6" s="21">
        <v>61.26</v>
      </c>
      <c r="F6" s="6">
        <v>36.409999999999997</v>
      </c>
      <c r="H6" s="30"/>
    </row>
    <row r="7" spans="1:8" x14ac:dyDescent="0.25">
      <c r="A7" s="14" t="s">
        <v>15</v>
      </c>
      <c r="B7" s="21">
        <v>69.900000000000006</v>
      </c>
      <c r="C7" s="21">
        <v>79.790000000000006</v>
      </c>
      <c r="D7" s="21">
        <v>56.03</v>
      </c>
      <c r="E7" s="21">
        <v>68.73</v>
      </c>
      <c r="F7" s="6">
        <v>59</v>
      </c>
    </row>
    <row r="8" spans="1:8" x14ac:dyDescent="0.25">
      <c r="A8" s="14" t="s">
        <v>14</v>
      </c>
      <c r="B8" s="21">
        <v>577.37</v>
      </c>
      <c r="C8" s="21">
        <v>700</v>
      </c>
      <c r="D8" s="21">
        <v>734.7</v>
      </c>
      <c r="E8" s="21">
        <v>859</v>
      </c>
      <c r="F8" s="6">
        <v>611.1</v>
      </c>
    </row>
    <row r="9" spans="1:8" x14ac:dyDescent="0.25">
      <c r="A9" s="14" t="s">
        <v>34</v>
      </c>
      <c r="B9" s="21">
        <v>249.9</v>
      </c>
      <c r="C9" s="21">
        <v>169</v>
      </c>
      <c r="D9" s="21">
        <v>216.32</v>
      </c>
      <c r="E9" s="21">
        <v>141.78</v>
      </c>
      <c r="F9" s="6">
        <v>207.9</v>
      </c>
    </row>
    <row r="10" spans="1:8" x14ac:dyDescent="0.25">
      <c r="A10" s="14" t="s">
        <v>50</v>
      </c>
      <c r="B10" s="21">
        <v>37.200000000000003</v>
      </c>
      <c r="C10" s="21">
        <v>34.31</v>
      </c>
      <c r="D10" s="21">
        <v>53.38</v>
      </c>
      <c r="E10" s="21">
        <v>29.91</v>
      </c>
      <c r="F10" s="6">
        <v>22</v>
      </c>
    </row>
    <row r="11" spans="1:8" x14ac:dyDescent="0.25">
      <c r="A11" s="14" t="s">
        <v>9</v>
      </c>
      <c r="B11" s="21">
        <v>399.9</v>
      </c>
      <c r="C11" s="21">
        <v>649.9</v>
      </c>
      <c r="D11" s="21">
        <v>693.28</v>
      </c>
      <c r="E11" s="21">
        <v>741.64</v>
      </c>
      <c r="F11" s="6">
        <v>944.9</v>
      </c>
    </row>
    <row r="12" spans="1:8" x14ac:dyDescent="0.25">
      <c r="A12" s="14" t="s">
        <v>8</v>
      </c>
      <c r="B12" s="21">
        <v>15.26</v>
      </c>
      <c r="C12" s="21">
        <v>10.34</v>
      </c>
      <c r="D12" s="21">
        <v>12.9</v>
      </c>
      <c r="E12" s="21">
        <v>11.9</v>
      </c>
      <c r="F12" s="6">
        <v>14.5</v>
      </c>
    </row>
    <row r="13" spans="1:8" x14ac:dyDescent="0.25">
      <c r="A13" s="14" t="s">
        <v>16</v>
      </c>
      <c r="B13" s="21">
        <v>39.9</v>
      </c>
      <c r="C13" s="21">
        <v>42.69</v>
      </c>
      <c r="D13" s="21">
        <v>51.4</v>
      </c>
      <c r="E13" s="21">
        <v>61.26</v>
      </c>
      <c r="F13" s="6">
        <v>36.409999999999997</v>
      </c>
    </row>
    <row r="14" spans="1:8" x14ac:dyDescent="0.25">
      <c r="A14" s="14" t="s">
        <v>15</v>
      </c>
      <c r="B14" s="21">
        <v>69.900000000000006</v>
      </c>
      <c r="C14" s="21">
        <v>79.790000000000006</v>
      </c>
      <c r="D14" s="21">
        <v>56.03</v>
      </c>
      <c r="E14" s="21">
        <v>68.73</v>
      </c>
      <c r="F14" s="6">
        <v>59</v>
      </c>
    </row>
    <row r="15" spans="1:8" x14ac:dyDescent="0.25">
      <c r="A15" s="14" t="s">
        <v>14</v>
      </c>
      <c r="B15" s="21">
        <v>577.37</v>
      </c>
      <c r="C15" s="21">
        <v>700</v>
      </c>
      <c r="D15" s="21">
        <v>734.7</v>
      </c>
      <c r="E15" s="21">
        <v>859</v>
      </c>
      <c r="F15" s="6">
        <v>611.1</v>
      </c>
    </row>
    <row r="16" spans="1:8" x14ac:dyDescent="0.25">
      <c r="A16" s="14" t="s">
        <v>10</v>
      </c>
      <c r="B16" s="21">
        <v>1340</v>
      </c>
      <c r="C16" s="21">
        <v>1199.9000000000001</v>
      </c>
      <c r="D16" s="21">
        <v>1184.4000000000001</v>
      </c>
      <c r="E16" s="21">
        <v>1215</v>
      </c>
      <c r="F16" s="6">
        <v>1259</v>
      </c>
    </row>
    <row r="17" spans="1:6" x14ac:dyDescent="0.25">
      <c r="A17" s="14" t="s">
        <v>11</v>
      </c>
      <c r="B17" s="21">
        <v>99</v>
      </c>
      <c r="C17" s="21">
        <v>78.45</v>
      </c>
      <c r="D17" s="21">
        <v>56.32</v>
      </c>
      <c r="E17" s="21">
        <v>77.5</v>
      </c>
      <c r="F17" s="6">
        <v>70.989999999999995</v>
      </c>
    </row>
    <row r="18" spans="1:6" x14ac:dyDescent="0.25">
      <c r="A18" s="14" t="s">
        <v>12</v>
      </c>
      <c r="B18" s="21">
        <v>59.9</v>
      </c>
      <c r="C18" s="21">
        <v>34.159999999999997</v>
      </c>
      <c r="D18" s="21">
        <v>10.57</v>
      </c>
      <c r="E18" s="21">
        <v>39.799999999999997</v>
      </c>
      <c r="F18" s="6">
        <v>49</v>
      </c>
    </row>
    <row r="19" spans="1:6" x14ac:dyDescent="0.25">
      <c r="A19" s="14" t="s">
        <v>43</v>
      </c>
      <c r="B19" s="21">
        <v>23.5</v>
      </c>
      <c r="C19" s="21">
        <v>14.5</v>
      </c>
      <c r="D19" s="21">
        <v>6.32</v>
      </c>
      <c r="E19" s="21">
        <v>22.23</v>
      </c>
      <c r="F19" s="6">
        <v>12.63</v>
      </c>
    </row>
    <row r="20" spans="1:6" x14ac:dyDescent="0.25">
      <c r="A20" s="14" t="s">
        <v>51</v>
      </c>
      <c r="B20" s="21">
        <v>15</v>
      </c>
      <c r="C20" s="21">
        <v>10</v>
      </c>
      <c r="D20" s="21">
        <v>13.99</v>
      </c>
      <c r="E20" s="21">
        <v>13</v>
      </c>
      <c r="F20" s="6">
        <v>15.9</v>
      </c>
    </row>
    <row r="21" spans="1:6" x14ac:dyDescent="0.25">
      <c r="A21" s="14" t="s">
        <v>35</v>
      </c>
      <c r="B21" s="21">
        <v>89.9</v>
      </c>
      <c r="C21" s="21">
        <v>55.99</v>
      </c>
      <c r="D21" s="21">
        <v>69.989999999999995</v>
      </c>
      <c r="E21" s="21">
        <v>33.11</v>
      </c>
      <c r="F21" s="6">
        <v>99</v>
      </c>
    </row>
    <row r="22" spans="1:6" x14ac:dyDescent="0.25">
      <c r="A22" s="14" t="s">
        <v>13</v>
      </c>
      <c r="B22" s="21">
        <v>22.9</v>
      </c>
      <c r="C22" s="21">
        <v>14.18</v>
      </c>
      <c r="D22" s="21">
        <v>23.8</v>
      </c>
      <c r="E22" s="21">
        <v>26</v>
      </c>
      <c r="F22" s="6">
        <v>17.73</v>
      </c>
    </row>
    <row r="23" spans="1:6" x14ac:dyDescent="0.25">
      <c r="A23" s="14" t="s">
        <v>47</v>
      </c>
      <c r="B23" s="21">
        <v>58.49</v>
      </c>
      <c r="C23" s="21">
        <v>62.9</v>
      </c>
      <c r="D23" s="21">
        <v>25.79</v>
      </c>
      <c r="E23" s="21">
        <v>17.5</v>
      </c>
      <c r="F23" s="6">
        <v>22.5</v>
      </c>
    </row>
    <row r="24" spans="1:6" x14ac:dyDescent="0.25">
      <c r="A24" s="22" t="s">
        <v>18</v>
      </c>
      <c r="B24" s="92">
        <v>600</v>
      </c>
      <c r="C24" s="92">
        <v>600</v>
      </c>
      <c r="D24" s="92">
        <v>440</v>
      </c>
      <c r="E24" s="92">
        <v>600</v>
      </c>
      <c r="F24" s="93"/>
    </row>
    <row r="25" spans="1:6" x14ac:dyDescent="0.25">
      <c r="A25" s="14" t="s">
        <v>17</v>
      </c>
      <c r="B25" s="21">
        <v>251.3</v>
      </c>
      <c r="C25" s="21">
        <v>124.16</v>
      </c>
      <c r="D25" s="21">
        <v>220.07</v>
      </c>
      <c r="E25" s="21">
        <v>133.94999999999999</v>
      </c>
      <c r="F25" s="6">
        <v>159.34</v>
      </c>
    </row>
    <row r="26" spans="1:6" x14ac:dyDescent="0.25">
      <c r="A26" s="22" t="s">
        <v>19</v>
      </c>
      <c r="B26" s="92">
        <v>5</v>
      </c>
      <c r="C26" s="92">
        <v>12</v>
      </c>
      <c r="D26" s="92">
        <v>10.9</v>
      </c>
      <c r="E26" s="92"/>
      <c r="F26" s="93"/>
    </row>
    <row r="27" spans="1:6" x14ac:dyDescent="0.25">
      <c r="A27" s="14" t="s">
        <v>52</v>
      </c>
      <c r="B27" s="21">
        <v>208.38</v>
      </c>
      <c r="C27" s="21">
        <v>213.8</v>
      </c>
      <c r="D27" s="21">
        <v>175.9</v>
      </c>
      <c r="E27" s="21">
        <v>219.9</v>
      </c>
      <c r="F27" s="6">
        <v>199.4</v>
      </c>
    </row>
    <row r="28" spans="1:6" x14ac:dyDescent="0.25">
      <c r="A28" s="14" t="s">
        <v>32</v>
      </c>
      <c r="B28" s="21">
        <v>27</v>
      </c>
      <c r="C28" s="21">
        <v>23.29</v>
      </c>
      <c r="D28" s="21">
        <v>90</v>
      </c>
      <c r="E28" s="21">
        <v>30.25</v>
      </c>
      <c r="F28" s="6">
        <v>90.28</v>
      </c>
    </row>
    <row r="29" spans="1:6" x14ac:dyDescent="0.25">
      <c r="A29" s="14" t="s">
        <v>4</v>
      </c>
      <c r="B29" s="21">
        <v>5.08</v>
      </c>
      <c r="C29" s="21">
        <v>11.48</v>
      </c>
      <c r="D29" s="21">
        <v>10</v>
      </c>
      <c r="E29" s="21">
        <v>10</v>
      </c>
      <c r="F29" s="6">
        <v>16.22</v>
      </c>
    </row>
    <row r="30" spans="1:6" x14ac:dyDescent="0.25">
      <c r="A30" s="14" t="s">
        <v>5</v>
      </c>
      <c r="B30" s="21">
        <v>10.8</v>
      </c>
      <c r="C30" s="21">
        <v>14.87</v>
      </c>
      <c r="D30" s="21">
        <v>14.5</v>
      </c>
      <c r="E30" s="21">
        <v>16.52</v>
      </c>
      <c r="F30" s="6">
        <v>17.5</v>
      </c>
    </row>
    <row r="31" spans="1:6" x14ac:dyDescent="0.25">
      <c r="A31" s="14" t="s">
        <v>6</v>
      </c>
      <c r="B31" s="21">
        <v>1.05</v>
      </c>
      <c r="C31" s="21">
        <v>1.5</v>
      </c>
      <c r="D31" s="21">
        <v>1.82</v>
      </c>
      <c r="E31" s="21">
        <v>2.76</v>
      </c>
      <c r="F31" s="6">
        <v>1.5</v>
      </c>
    </row>
    <row r="32" spans="1:6" x14ac:dyDescent="0.25">
      <c r="A32" s="14" t="s">
        <v>7</v>
      </c>
      <c r="B32" s="21">
        <v>18.600000000000001</v>
      </c>
      <c r="C32" s="21">
        <v>44.9</v>
      </c>
      <c r="D32" s="21">
        <v>36.21</v>
      </c>
      <c r="E32" s="21">
        <v>42.65</v>
      </c>
      <c r="F32" s="6">
        <v>29.63</v>
      </c>
    </row>
    <row r="33" spans="1:6" x14ac:dyDescent="0.25">
      <c r="A33" s="14" t="s">
        <v>25</v>
      </c>
      <c r="B33" s="21">
        <v>23.9</v>
      </c>
      <c r="C33" s="21">
        <v>48.17</v>
      </c>
      <c r="D33" s="21">
        <v>25.87</v>
      </c>
      <c r="E33" s="21">
        <v>22.55</v>
      </c>
      <c r="F33" s="6">
        <v>59.2</v>
      </c>
    </row>
    <row r="34" spans="1:6" x14ac:dyDescent="0.25">
      <c r="A34" s="14" t="s">
        <v>24</v>
      </c>
      <c r="B34" s="21">
        <v>67.989999999999995</v>
      </c>
      <c r="C34" s="21">
        <v>39.99</v>
      </c>
      <c r="D34" s="21">
        <v>84.26</v>
      </c>
      <c r="E34" s="21">
        <v>53.9</v>
      </c>
      <c r="F34" s="6">
        <v>70.459999999999994</v>
      </c>
    </row>
    <row r="35" spans="1:6" x14ac:dyDescent="0.25">
      <c r="A35" s="14" t="s">
        <v>23</v>
      </c>
      <c r="B35" s="21">
        <v>2.84</v>
      </c>
      <c r="C35" s="21">
        <v>11</v>
      </c>
      <c r="D35" s="21">
        <v>7.5</v>
      </c>
      <c r="E35" s="21">
        <v>6.98</v>
      </c>
      <c r="F35" s="6">
        <v>11</v>
      </c>
    </row>
    <row r="36" spans="1:6" x14ac:dyDescent="0.25">
      <c r="A36" s="14" t="s">
        <v>22</v>
      </c>
      <c r="B36" s="21">
        <v>6.98</v>
      </c>
      <c r="C36" s="21">
        <v>16.11</v>
      </c>
      <c r="D36" s="21">
        <v>7.76</v>
      </c>
      <c r="E36" s="21">
        <v>14.9</v>
      </c>
      <c r="F36" s="6">
        <v>2.2999999999999998</v>
      </c>
    </row>
    <row r="37" spans="1:6" x14ac:dyDescent="0.25">
      <c r="A37" s="14" t="s">
        <v>40</v>
      </c>
      <c r="B37" s="21">
        <v>3.4</v>
      </c>
      <c r="C37" s="21">
        <v>2.92</v>
      </c>
      <c r="D37" s="21">
        <v>3.8</v>
      </c>
      <c r="E37" s="21">
        <v>5.14</v>
      </c>
      <c r="F37" s="6">
        <v>5.35</v>
      </c>
    </row>
    <row r="38" spans="1:6" x14ac:dyDescent="0.25">
      <c r="A38" s="14" t="s">
        <v>26</v>
      </c>
      <c r="B38" s="21">
        <v>17.899999999999999</v>
      </c>
      <c r="C38" s="21">
        <v>11.78</v>
      </c>
      <c r="D38" s="21">
        <v>14.15</v>
      </c>
      <c r="E38" s="21">
        <v>14.15</v>
      </c>
      <c r="F38" s="6">
        <v>27.99</v>
      </c>
    </row>
    <row r="39" spans="1:6" x14ac:dyDescent="0.25">
      <c r="A39" s="14" t="s">
        <v>27</v>
      </c>
      <c r="B39" s="21">
        <v>48.73</v>
      </c>
      <c r="C39" s="21">
        <v>84.5</v>
      </c>
      <c r="D39" s="21">
        <v>17.39</v>
      </c>
      <c r="E39" s="21">
        <v>18.98</v>
      </c>
      <c r="F39" s="6">
        <v>62.21</v>
      </c>
    </row>
    <row r="40" spans="1:6" x14ac:dyDescent="0.25">
      <c r="A40" s="14" t="s">
        <v>28</v>
      </c>
      <c r="B40" s="21">
        <v>1.51</v>
      </c>
      <c r="C40" s="21">
        <v>8</v>
      </c>
      <c r="D40" s="21">
        <v>1.48</v>
      </c>
      <c r="E40" s="21">
        <v>1.2</v>
      </c>
      <c r="F40" s="6">
        <v>1.35</v>
      </c>
    </row>
    <row r="41" spans="1:6" x14ac:dyDescent="0.25">
      <c r="A41" s="14" t="s">
        <v>21</v>
      </c>
      <c r="B41" s="21">
        <v>56.05</v>
      </c>
      <c r="C41" s="21">
        <v>49.9</v>
      </c>
      <c r="D41" s="21">
        <v>20.16</v>
      </c>
      <c r="E41" s="21">
        <v>40.9</v>
      </c>
      <c r="F41" s="6">
        <v>33.9</v>
      </c>
    </row>
    <row r="42" spans="1:6" x14ac:dyDescent="0.25">
      <c r="A42" s="14" t="s">
        <v>41</v>
      </c>
      <c r="B42" s="21">
        <v>30.99</v>
      </c>
      <c r="C42" s="21">
        <v>78.989999999999995</v>
      </c>
      <c r="D42" s="21">
        <v>24.99</v>
      </c>
      <c r="E42" s="21">
        <v>18.52</v>
      </c>
      <c r="F42" s="6">
        <v>26.99</v>
      </c>
    </row>
    <row r="43" spans="1:6" x14ac:dyDescent="0.25">
      <c r="A43" s="14" t="s">
        <v>42</v>
      </c>
      <c r="B43" s="21">
        <v>72.459999999999994</v>
      </c>
      <c r="C43" s="21">
        <v>99.9</v>
      </c>
      <c r="D43" s="21">
        <v>95.99</v>
      </c>
      <c r="E43" s="21">
        <v>99.99</v>
      </c>
      <c r="F43" s="6">
        <v>65.209999999999994</v>
      </c>
    </row>
    <row r="44" spans="1:6" x14ac:dyDescent="0.25">
      <c r="A44" s="63" t="s">
        <v>29</v>
      </c>
      <c r="B44" s="21">
        <v>29.9</v>
      </c>
      <c r="C44" s="21">
        <v>26.99</v>
      </c>
      <c r="D44" s="21">
        <v>33.9</v>
      </c>
      <c r="E44" s="21">
        <v>33.9</v>
      </c>
      <c r="F44" s="6">
        <v>79.989999999999995</v>
      </c>
    </row>
    <row r="45" spans="1:6" x14ac:dyDescent="0.25">
      <c r="A45" s="62" t="s">
        <v>103</v>
      </c>
      <c r="B45" s="77">
        <v>35.9</v>
      </c>
      <c r="C45" s="77">
        <v>39.9</v>
      </c>
      <c r="D45" s="77">
        <v>63.76</v>
      </c>
      <c r="E45" s="77">
        <v>45.9</v>
      </c>
      <c r="F45" s="78">
        <v>39.9</v>
      </c>
    </row>
    <row r="46" spans="1:6" ht="15.75" thickBot="1" x14ac:dyDescent="0.3">
      <c r="A46" s="23" t="s">
        <v>104</v>
      </c>
      <c r="B46" s="75">
        <v>195.95</v>
      </c>
      <c r="C46" s="75">
        <v>198.96</v>
      </c>
      <c r="D46" s="75">
        <v>208.8</v>
      </c>
      <c r="E46" s="75">
        <v>220.3</v>
      </c>
      <c r="F46" s="76">
        <v>199.9</v>
      </c>
    </row>
  </sheetData>
  <mergeCells count="2">
    <mergeCell ref="B4:F4"/>
    <mergeCell ref="A1:F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9C235-D995-4081-A024-2F6F0334A397}">
  <dimension ref="A1:B13"/>
  <sheetViews>
    <sheetView workbookViewId="0">
      <selection activeCell="B15" sqref="B15:B16"/>
    </sheetView>
  </sheetViews>
  <sheetFormatPr defaultRowHeight="15" x14ac:dyDescent="0.25"/>
  <cols>
    <col min="1" max="1" width="42.85546875" customWidth="1"/>
    <col min="2" max="2" width="48.85546875" customWidth="1"/>
  </cols>
  <sheetData>
    <row r="1" spans="1:2" x14ac:dyDescent="0.25">
      <c r="A1" s="163"/>
      <c r="B1" s="164"/>
    </row>
    <row r="2" spans="1:2" x14ac:dyDescent="0.25">
      <c r="A2" s="165"/>
      <c r="B2" s="166"/>
    </row>
    <row r="3" spans="1:2" ht="15.75" thickBot="1" x14ac:dyDescent="0.3">
      <c r="A3" s="167"/>
      <c r="B3" s="168"/>
    </row>
    <row r="4" spans="1:2" ht="15.75" thickBot="1" x14ac:dyDescent="0.3">
      <c r="A4" s="169" t="s">
        <v>82</v>
      </c>
      <c r="B4" s="170"/>
    </row>
    <row r="5" spans="1:2" x14ac:dyDescent="0.25">
      <c r="A5" s="87" t="s">
        <v>83</v>
      </c>
      <c r="B5" s="78">
        <f>SUM('Mão de Obra'!$F$5)</f>
        <v>3042.4</v>
      </c>
    </row>
    <row r="6" spans="1:2" x14ac:dyDescent="0.25">
      <c r="A6" s="88" t="s">
        <v>84</v>
      </c>
      <c r="B6" s="171">
        <f>SUM('Mão de Obra'!F6:F8)+SUM('EPI''s'!$E$19)</f>
        <v>20738.68</v>
      </c>
    </row>
    <row r="7" spans="1:2" x14ac:dyDescent="0.25">
      <c r="A7" s="88" t="s">
        <v>85</v>
      </c>
      <c r="B7" s="171">
        <f>SUM('Fase de Implantação'!G7:G15)+SUM('Mão de Obra'!F9:F11)</f>
        <v>92903.47</v>
      </c>
    </row>
    <row r="8" spans="1:2" x14ac:dyDescent="0.25">
      <c r="A8" s="88" t="s">
        <v>86</v>
      </c>
      <c r="B8" s="171">
        <f>SUM('Fase de Implantação'!G16:G17)+SUM('Mão de Obra'!F12:F13)</f>
        <v>11235.830000000002</v>
      </c>
    </row>
    <row r="9" spans="1:2" x14ac:dyDescent="0.25">
      <c r="A9" s="88" t="s">
        <v>87</v>
      </c>
      <c r="B9" s="171">
        <f>SUM('Fase de Implantação'!G18:G19)+SUM('Mão de Obra'!F14:F15)</f>
        <v>9172.8040000000001</v>
      </c>
    </row>
    <row r="10" spans="1:2" x14ac:dyDescent="0.25">
      <c r="A10" s="88" t="s">
        <v>88</v>
      </c>
      <c r="B10" s="171">
        <f>SUM('Fase de Implantação'!G20:G25)+SUM('Mão de Obra'!F16:F18)</f>
        <v>9653.8780000000006</v>
      </c>
    </row>
    <row r="11" spans="1:2" x14ac:dyDescent="0.25">
      <c r="A11" s="88" t="s">
        <v>93</v>
      </c>
      <c r="B11" s="171">
        <f>SUM('Fase de Implantação'!G26:G44)+SUM('Mão de Obra'!F19:F21)</f>
        <v>21827.335999999999</v>
      </c>
    </row>
    <row r="12" spans="1:2" ht="15.75" thickBot="1" x14ac:dyDescent="0.3">
      <c r="A12" s="88" t="s">
        <v>94</v>
      </c>
      <c r="B12" s="171">
        <f>SUM('Fase de Manutenção'!H22)+SUM('Fase de Monitoramento'!H12)+SUM('Mão de Obra'!F22:F24)</f>
        <v>82304.129636363636</v>
      </c>
    </row>
    <row r="13" spans="1:2" ht="15.75" thickBot="1" x14ac:dyDescent="0.3">
      <c r="A13" s="172" t="s">
        <v>89</v>
      </c>
      <c r="B13" s="173">
        <f>SUM(B5:B12)</f>
        <v>250878.52763636364</v>
      </c>
    </row>
  </sheetData>
  <mergeCells count="2">
    <mergeCell ref="A1:B3"/>
    <mergeCell ref="A4:B4"/>
  </mergeCells>
  <phoneticPr fontId="5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Fase de Implantação</vt:lpstr>
      <vt:lpstr>Fase de Manutenção</vt:lpstr>
      <vt:lpstr>Fase de Monitoramento</vt:lpstr>
      <vt:lpstr>EPI's</vt:lpstr>
      <vt:lpstr>Mão de Obra</vt:lpstr>
      <vt:lpstr>Fornecedores</vt:lpstr>
      <vt:lpstr>Valor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AZEVEDO - NOTE 01</dc:creator>
  <cp:lastModifiedBy>Administrador</cp:lastModifiedBy>
  <dcterms:created xsi:type="dcterms:W3CDTF">2021-12-16T14:27:06Z</dcterms:created>
  <dcterms:modified xsi:type="dcterms:W3CDTF">2022-06-20T15:20:56Z</dcterms:modified>
</cp:coreProperties>
</file>